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ub Fondos y Subsidios\Documents\Fondos\Publicaciones Trimestrales\LGCG\4to Trim 22\"/>
    </mc:Choice>
  </mc:AlternateContent>
  <xr:revisionPtr revIDLastSave="0" documentId="8_{4052CE0E-77E4-4BC2-8D42-CF093B0F42CD}" xr6:coauthVersionLast="47" xr6:coauthVersionMax="47" xr10:uidLastSave="{00000000-0000-0000-0000-000000000000}"/>
  <bookViews>
    <workbookView xWindow="-120" yWindow="-120" windowWidth="29040" windowHeight="15720" xr2:uid="{9ED3348B-B9C6-44A3-BECD-ACA6802FED1D}"/>
  </bookViews>
  <sheets>
    <sheet name="SALDO CERO" sheetId="1" r:id="rId1"/>
  </sheets>
  <externalReferences>
    <externalReference r:id="rId2"/>
    <externalReference r:id="rId3"/>
  </externalReferences>
  <definedNames>
    <definedName name="_xlnm._FilterDatabase" localSheetId="0" hidden="1">'SALDO CERO'!$A$9:$V$178</definedName>
    <definedName name="_xlnm._FilterDatabase">#REF!</definedName>
    <definedName name="MiColumna">'[2]24 San Luis Potosi'!#REF!</definedName>
    <definedName name="MiFila">'[2]24 San Luis Potosi'!#REF!</definedName>
    <definedName name="_xlnm.Print_Titles" localSheetId="0">'SALDO CERO'!$1:$9</definedName>
    <definedName name="xxx">'[2]24 San Luis Potosi'!#REF!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89" i="1" l="1"/>
  <c r="Q189" i="1"/>
  <c r="S189" i="1" s="1"/>
  <c r="O189" i="1"/>
  <c r="P189" i="1" s="1"/>
  <c r="N189" i="1"/>
  <c r="L189" i="1"/>
  <c r="K189" i="1"/>
  <c r="M189" i="1" s="1"/>
  <c r="I189" i="1"/>
  <c r="H189" i="1"/>
  <c r="F189" i="1"/>
  <c r="E189" i="1"/>
  <c r="G189" i="1" s="1"/>
  <c r="R188" i="1"/>
  <c r="Q188" i="1"/>
  <c r="O188" i="1"/>
  <c r="N188" i="1"/>
  <c r="P188" i="1" s="1"/>
  <c r="R187" i="1"/>
  <c r="Q187" i="1"/>
  <c r="O187" i="1"/>
  <c r="N187" i="1"/>
  <c r="P187" i="1" s="1"/>
  <c r="L187" i="1"/>
  <c r="K187" i="1"/>
  <c r="I187" i="1"/>
  <c r="H187" i="1"/>
  <c r="F187" i="1"/>
  <c r="E187" i="1"/>
  <c r="R186" i="1"/>
  <c r="Q186" i="1"/>
  <c r="S186" i="1" s="1"/>
  <c r="O186" i="1"/>
  <c r="N186" i="1"/>
  <c r="P186" i="1" s="1"/>
  <c r="R185" i="1"/>
  <c r="Q185" i="1"/>
  <c r="O185" i="1"/>
  <c r="N185" i="1"/>
  <c r="R184" i="1"/>
  <c r="Q184" i="1"/>
  <c r="S184" i="1" s="1"/>
  <c r="O184" i="1"/>
  <c r="N184" i="1"/>
  <c r="P184" i="1" s="1"/>
  <c r="U177" i="1"/>
  <c r="T177" i="1"/>
  <c r="S177" i="1"/>
  <c r="P177" i="1"/>
  <c r="M177" i="1"/>
  <c r="J177" i="1"/>
  <c r="G177" i="1"/>
  <c r="S176" i="1"/>
  <c r="P176" i="1"/>
  <c r="L176" i="1"/>
  <c r="K176" i="1"/>
  <c r="I176" i="1"/>
  <c r="H176" i="1"/>
  <c r="F176" i="1"/>
  <c r="E176" i="1"/>
  <c r="U175" i="1"/>
  <c r="T175" i="1"/>
  <c r="S175" i="1"/>
  <c r="P175" i="1"/>
  <c r="M175" i="1"/>
  <c r="J175" i="1"/>
  <c r="G175" i="1"/>
  <c r="S174" i="1"/>
  <c r="P174" i="1"/>
  <c r="L174" i="1"/>
  <c r="K174" i="1"/>
  <c r="M174" i="1" s="1"/>
  <c r="I174" i="1"/>
  <c r="H174" i="1"/>
  <c r="F174" i="1"/>
  <c r="E174" i="1"/>
  <c r="S173" i="1"/>
  <c r="P173" i="1"/>
  <c r="L173" i="1"/>
  <c r="K173" i="1"/>
  <c r="I173" i="1"/>
  <c r="H173" i="1"/>
  <c r="J173" i="1" s="1"/>
  <c r="F173" i="1"/>
  <c r="E173" i="1"/>
  <c r="S172" i="1"/>
  <c r="P172" i="1"/>
  <c r="L172" i="1"/>
  <c r="K172" i="1"/>
  <c r="M172" i="1" s="1"/>
  <c r="I172" i="1"/>
  <c r="H172" i="1"/>
  <c r="F172" i="1"/>
  <c r="E172" i="1"/>
  <c r="R171" i="1"/>
  <c r="Q171" i="1"/>
  <c r="O171" i="1"/>
  <c r="N171" i="1"/>
  <c r="U170" i="1"/>
  <c r="T170" i="1"/>
  <c r="V170" i="1" s="1"/>
  <c r="S170" i="1"/>
  <c r="P170" i="1"/>
  <c r="M170" i="1"/>
  <c r="J170" i="1"/>
  <c r="G170" i="1"/>
  <c r="S169" i="1"/>
  <c r="P169" i="1"/>
  <c r="L169" i="1"/>
  <c r="L164" i="1" s="1"/>
  <c r="L163" i="1" s="1"/>
  <c r="K169" i="1"/>
  <c r="I169" i="1"/>
  <c r="I164" i="1" s="1"/>
  <c r="I163" i="1" s="1"/>
  <c r="H169" i="1"/>
  <c r="F169" i="1"/>
  <c r="F164" i="1" s="1"/>
  <c r="F163" i="1" s="1"/>
  <c r="E169" i="1"/>
  <c r="U168" i="1"/>
  <c r="T168" i="1"/>
  <c r="S168" i="1"/>
  <c r="P168" i="1"/>
  <c r="M168" i="1"/>
  <c r="J168" i="1"/>
  <c r="G168" i="1"/>
  <c r="U167" i="1"/>
  <c r="T167" i="1"/>
  <c r="S167" i="1"/>
  <c r="P167" i="1"/>
  <c r="M167" i="1"/>
  <c r="J167" i="1"/>
  <c r="G167" i="1"/>
  <c r="U166" i="1"/>
  <c r="T166" i="1"/>
  <c r="S166" i="1"/>
  <c r="P166" i="1"/>
  <c r="M166" i="1"/>
  <c r="J166" i="1"/>
  <c r="G166" i="1"/>
  <c r="U165" i="1"/>
  <c r="T165" i="1"/>
  <c r="S165" i="1"/>
  <c r="P165" i="1"/>
  <c r="M165" i="1"/>
  <c r="J165" i="1"/>
  <c r="G165" i="1"/>
  <c r="R164" i="1"/>
  <c r="R163" i="1" s="1"/>
  <c r="Q164" i="1"/>
  <c r="Q163" i="1" s="1"/>
  <c r="O164" i="1"/>
  <c r="O163" i="1" s="1"/>
  <c r="N164" i="1"/>
  <c r="N163" i="1" s="1"/>
  <c r="H164" i="1"/>
  <c r="H163" i="1" s="1"/>
  <c r="E164" i="1"/>
  <c r="E163" i="1" s="1"/>
  <c r="U162" i="1"/>
  <c r="T162" i="1"/>
  <c r="S162" i="1"/>
  <c r="P162" i="1"/>
  <c r="M162" i="1"/>
  <c r="J162" i="1"/>
  <c r="G162" i="1"/>
  <c r="U161" i="1"/>
  <c r="T161" i="1"/>
  <c r="V161" i="1" s="1"/>
  <c r="S161" i="1"/>
  <c r="P161" i="1"/>
  <c r="M161" i="1"/>
  <c r="J161" i="1"/>
  <c r="G161" i="1"/>
  <c r="U160" i="1"/>
  <c r="T160" i="1"/>
  <c r="S160" i="1"/>
  <c r="P160" i="1"/>
  <c r="M160" i="1"/>
  <c r="J160" i="1"/>
  <c r="G160" i="1"/>
  <c r="S159" i="1"/>
  <c r="P159" i="1"/>
  <c r="L159" i="1"/>
  <c r="K159" i="1"/>
  <c r="M159" i="1" s="1"/>
  <c r="I159" i="1"/>
  <c r="I156" i="1" s="1"/>
  <c r="H159" i="1"/>
  <c r="F159" i="1"/>
  <c r="F156" i="1" s="1"/>
  <c r="E159" i="1"/>
  <c r="E156" i="1" s="1"/>
  <c r="U158" i="1"/>
  <c r="T158" i="1"/>
  <c r="S158" i="1"/>
  <c r="P158" i="1"/>
  <c r="M158" i="1"/>
  <c r="J158" i="1"/>
  <c r="G158" i="1"/>
  <c r="U157" i="1"/>
  <c r="T157" i="1"/>
  <c r="S157" i="1"/>
  <c r="P157" i="1"/>
  <c r="M157" i="1"/>
  <c r="J157" i="1"/>
  <c r="G157" i="1"/>
  <c r="R156" i="1"/>
  <c r="Q156" i="1"/>
  <c r="O156" i="1"/>
  <c r="N156" i="1"/>
  <c r="L156" i="1"/>
  <c r="U155" i="1"/>
  <c r="T155" i="1"/>
  <c r="S155" i="1"/>
  <c r="P155" i="1"/>
  <c r="M155" i="1"/>
  <c r="J155" i="1"/>
  <c r="G155" i="1"/>
  <c r="S154" i="1"/>
  <c r="P154" i="1"/>
  <c r="L154" i="1"/>
  <c r="K154" i="1"/>
  <c r="I154" i="1"/>
  <c r="H154" i="1"/>
  <c r="F154" i="1"/>
  <c r="E154" i="1"/>
  <c r="U153" i="1"/>
  <c r="T153" i="1"/>
  <c r="S153" i="1"/>
  <c r="P153" i="1"/>
  <c r="M153" i="1"/>
  <c r="J153" i="1"/>
  <c r="G153" i="1"/>
  <c r="S152" i="1"/>
  <c r="P152" i="1"/>
  <c r="L152" i="1"/>
  <c r="L149" i="1" s="1"/>
  <c r="K152" i="1"/>
  <c r="K149" i="1" s="1"/>
  <c r="I152" i="1"/>
  <c r="H152" i="1"/>
  <c r="F152" i="1"/>
  <c r="E152" i="1"/>
  <c r="U151" i="1"/>
  <c r="T151" i="1"/>
  <c r="S151" i="1"/>
  <c r="P151" i="1"/>
  <c r="M151" i="1"/>
  <c r="J151" i="1"/>
  <c r="G151" i="1"/>
  <c r="U150" i="1"/>
  <c r="T150" i="1"/>
  <c r="S150" i="1"/>
  <c r="P150" i="1"/>
  <c r="P149" i="1" s="1"/>
  <c r="M150" i="1"/>
  <c r="J150" i="1"/>
  <c r="G150" i="1"/>
  <c r="R149" i="1"/>
  <c r="Q149" i="1"/>
  <c r="O149" i="1"/>
  <c r="N149" i="1"/>
  <c r="U148" i="1"/>
  <c r="T148" i="1"/>
  <c r="S148" i="1"/>
  <c r="P148" i="1"/>
  <c r="M148" i="1"/>
  <c r="J148" i="1"/>
  <c r="G148" i="1"/>
  <c r="S147" i="1"/>
  <c r="P147" i="1"/>
  <c r="L147" i="1"/>
  <c r="K147" i="1"/>
  <c r="I147" i="1"/>
  <c r="H147" i="1"/>
  <c r="J147" i="1" s="1"/>
  <c r="F147" i="1"/>
  <c r="E147" i="1"/>
  <c r="U146" i="1"/>
  <c r="T146" i="1"/>
  <c r="V146" i="1" s="1"/>
  <c r="S146" i="1"/>
  <c r="P146" i="1"/>
  <c r="M146" i="1"/>
  <c r="J146" i="1"/>
  <c r="G146" i="1"/>
  <c r="S145" i="1"/>
  <c r="P145" i="1"/>
  <c r="L145" i="1"/>
  <c r="K145" i="1"/>
  <c r="I145" i="1"/>
  <c r="H145" i="1"/>
  <c r="H142" i="1" s="1"/>
  <c r="F145" i="1"/>
  <c r="E145" i="1"/>
  <c r="U144" i="1"/>
  <c r="T144" i="1"/>
  <c r="S144" i="1"/>
  <c r="P144" i="1"/>
  <c r="M144" i="1"/>
  <c r="J144" i="1"/>
  <c r="G144" i="1"/>
  <c r="U143" i="1"/>
  <c r="T143" i="1"/>
  <c r="V143" i="1" s="1"/>
  <c r="S143" i="1"/>
  <c r="P143" i="1"/>
  <c r="M143" i="1"/>
  <c r="J143" i="1"/>
  <c r="G143" i="1"/>
  <c r="R142" i="1"/>
  <c r="Q142" i="1"/>
  <c r="O142" i="1"/>
  <c r="N142" i="1"/>
  <c r="L142" i="1"/>
  <c r="K142" i="1"/>
  <c r="U141" i="1"/>
  <c r="T141" i="1"/>
  <c r="S141" i="1"/>
  <c r="P141" i="1"/>
  <c r="M141" i="1"/>
  <c r="J141" i="1"/>
  <c r="G141" i="1"/>
  <c r="S140" i="1"/>
  <c r="P140" i="1"/>
  <c r="L140" i="1"/>
  <c r="K140" i="1"/>
  <c r="I140" i="1"/>
  <c r="H140" i="1"/>
  <c r="F140" i="1"/>
  <c r="U140" i="1" s="1"/>
  <c r="E140" i="1"/>
  <c r="U139" i="1"/>
  <c r="V139" i="1" s="1"/>
  <c r="T139" i="1"/>
  <c r="S139" i="1"/>
  <c r="P139" i="1"/>
  <c r="M139" i="1"/>
  <c r="J139" i="1"/>
  <c r="G139" i="1"/>
  <c r="S138" i="1"/>
  <c r="P138" i="1"/>
  <c r="L138" i="1"/>
  <c r="K138" i="1"/>
  <c r="I138" i="1"/>
  <c r="H138" i="1"/>
  <c r="J138" i="1" s="1"/>
  <c r="F138" i="1"/>
  <c r="E138" i="1"/>
  <c r="U137" i="1"/>
  <c r="T137" i="1"/>
  <c r="S137" i="1"/>
  <c r="P137" i="1"/>
  <c r="M137" i="1"/>
  <c r="J137" i="1"/>
  <c r="G137" i="1"/>
  <c r="U136" i="1"/>
  <c r="T136" i="1"/>
  <c r="S136" i="1"/>
  <c r="P136" i="1"/>
  <c r="M136" i="1"/>
  <c r="J136" i="1"/>
  <c r="G136" i="1"/>
  <c r="R135" i="1"/>
  <c r="R134" i="1" s="1"/>
  <c r="Q135" i="1"/>
  <c r="O135" i="1"/>
  <c r="O134" i="1" s="1"/>
  <c r="N135" i="1"/>
  <c r="U133" i="1"/>
  <c r="T133" i="1"/>
  <c r="S133" i="1"/>
  <c r="P133" i="1"/>
  <c r="M133" i="1"/>
  <c r="J133" i="1"/>
  <c r="G133" i="1"/>
  <c r="U132" i="1"/>
  <c r="T132" i="1"/>
  <c r="S132" i="1"/>
  <c r="P132" i="1"/>
  <c r="M132" i="1"/>
  <c r="J132" i="1"/>
  <c r="G132" i="1"/>
  <c r="U131" i="1"/>
  <c r="T131" i="1"/>
  <c r="S131" i="1"/>
  <c r="P131" i="1"/>
  <c r="M131" i="1"/>
  <c r="J131" i="1"/>
  <c r="G131" i="1"/>
  <c r="U130" i="1"/>
  <c r="T130" i="1"/>
  <c r="S130" i="1"/>
  <c r="P130" i="1"/>
  <c r="M130" i="1"/>
  <c r="J130" i="1"/>
  <c r="G130" i="1"/>
  <c r="U129" i="1"/>
  <c r="T129" i="1"/>
  <c r="S129" i="1"/>
  <c r="P129" i="1"/>
  <c r="M129" i="1"/>
  <c r="J129" i="1"/>
  <c r="G129" i="1"/>
  <c r="U128" i="1"/>
  <c r="T128" i="1"/>
  <c r="S128" i="1"/>
  <c r="P128" i="1"/>
  <c r="M128" i="1"/>
  <c r="J128" i="1"/>
  <c r="G128" i="1"/>
  <c r="R127" i="1"/>
  <c r="Q127" i="1"/>
  <c r="O127" i="1"/>
  <c r="N127" i="1"/>
  <c r="L127" i="1"/>
  <c r="K127" i="1"/>
  <c r="I127" i="1"/>
  <c r="H127" i="1"/>
  <c r="F127" i="1"/>
  <c r="E127" i="1"/>
  <c r="U126" i="1"/>
  <c r="T126" i="1"/>
  <c r="S126" i="1"/>
  <c r="P126" i="1"/>
  <c r="M126" i="1"/>
  <c r="J126" i="1"/>
  <c r="G126" i="1"/>
  <c r="U125" i="1"/>
  <c r="T125" i="1"/>
  <c r="V125" i="1" s="1"/>
  <c r="S125" i="1"/>
  <c r="P125" i="1"/>
  <c r="M125" i="1"/>
  <c r="J125" i="1"/>
  <c r="G125" i="1"/>
  <c r="U124" i="1"/>
  <c r="T124" i="1"/>
  <c r="S124" i="1"/>
  <c r="P124" i="1"/>
  <c r="M124" i="1"/>
  <c r="J124" i="1"/>
  <c r="G124" i="1"/>
  <c r="U123" i="1"/>
  <c r="T123" i="1"/>
  <c r="V123" i="1" s="1"/>
  <c r="S123" i="1"/>
  <c r="P123" i="1"/>
  <c r="M123" i="1"/>
  <c r="J123" i="1"/>
  <c r="G123" i="1"/>
  <c r="U122" i="1"/>
  <c r="T122" i="1"/>
  <c r="S122" i="1"/>
  <c r="P122" i="1"/>
  <c r="M122" i="1"/>
  <c r="J122" i="1"/>
  <c r="G122" i="1"/>
  <c r="U121" i="1"/>
  <c r="T121" i="1"/>
  <c r="S121" i="1"/>
  <c r="P121" i="1"/>
  <c r="M121" i="1"/>
  <c r="J121" i="1"/>
  <c r="G121" i="1"/>
  <c r="R120" i="1"/>
  <c r="Q120" i="1"/>
  <c r="O120" i="1"/>
  <c r="N120" i="1"/>
  <c r="L120" i="1"/>
  <c r="K120" i="1"/>
  <c r="I120" i="1"/>
  <c r="H120" i="1"/>
  <c r="F120" i="1"/>
  <c r="E120" i="1"/>
  <c r="U119" i="1"/>
  <c r="T119" i="1"/>
  <c r="S119" i="1"/>
  <c r="P119" i="1"/>
  <c r="M119" i="1"/>
  <c r="J119" i="1"/>
  <c r="G119" i="1"/>
  <c r="S118" i="1"/>
  <c r="P118" i="1"/>
  <c r="L118" i="1"/>
  <c r="K118" i="1"/>
  <c r="I118" i="1"/>
  <c r="H118" i="1"/>
  <c r="F118" i="1"/>
  <c r="E118" i="1"/>
  <c r="U117" i="1"/>
  <c r="T117" i="1"/>
  <c r="S117" i="1"/>
  <c r="P117" i="1"/>
  <c r="M117" i="1"/>
  <c r="J117" i="1"/>
  <c r="G117" i="1"/>
  <c r="U116" i="1"/>
  <c r="T116" i="1"/>
  <c r="S116" i="1"/>
  <c r="P116" i="1"/>
  <c r="M116" i="1"/>
  <c r="J116" i="1"/>
  <c r="G116" i="1"/>
  <c r="S115" i="1"/>
  <c r="P115" i="1"/>
  <c r="L115" i="1"/>
  <c r="K115" i="1"/>
  <c r="K113" i="1" s="1"/>
  <c r="I115" i="1"/>
  <c r="H115" i="1"/>
  <c r="F115" i="1"/>
  <c r="E115" i="1"/>
  <c r="U114" i="1"/>
  <c r="T114" i="1"/>
  <c r="S114" i="1"/>
  <c r="P114" i="1"/>
  <c r="M114" i="1"/>
  <c r="J114" i="1"/>
  <c r="G114" i="1"/>
  <c r="R113" i="1"/>
  <c r="Q113" i="1"/>
  <c r="O113" i="1"/>
  <c r="N113" i="1"/>
  <c r="U111" i="1"/>
  <c r="T111" i="1"/>
  <c r="S111" i="1"/>
  <c r="P111" i="1"/>
  <c r="M111" i="1"/>
  <c r="J111" i="1"/>
  <c r="G111" i="1"/>
  <c r="U110" i="1"/>
  <c r="T110" i="1"/>
  <c r="S110" i="1"/>
  <c r="P110" i="1"/>
  <c r="M110" i="1"/>
  <c r="J110" i="1"/>
  <c r="G110" i="1"/>
  <c r="U109" i="1"/>
  <c r="T109" i="1"/>
  <c r="S109" i="1"/>
  <c r="P109" i="1"/>
  <c r="M109" i="1"/>
  <c r="J109" i="1"/>
  <c r="G109" i="1"/>
  <c r="U108" i="1"/>
  <c r="T108" i="1"/>
  <c r="V108" i="1" s="1"/>
  <c r="S108" i="1"/>
  <c r="P108" i="1"/>
  <c r="M108" i="1"/>
  <c r="J108" i="1"/>
  <c r="G108" i="1"/>
  <c r="U107" i="1"/>
  <c r="T107" i="1"/>
  <c r="S107" i="1"/>
  <c r="P107" i="1"/>
  <c r="M107" i="1"/>
  <c r="J107" i="1"/>
  <c r="G107" i="1"/>
  <c r="U106" i="1"/>
  <c r="T106" i="1"/>
  <c r="S106" i="1"/>
  <c r="P106" i="1"/>
  <c r="M106" i="1"/>
  <c r="J106" i="1"/>
  <c r="G106" i="1"/>
  <c r="R105" i="1"/>
  <c r="Q105" i="1"/>
  <c r="O105" i="1"/>
  <c r="N105" i="1"/>
  <c r="L105" i="1"/>
  <c r="K105" i="1"/>
  <c r="I105" i="1"/>
  <c r="H105" i="1"/>
  <c r="F105" i="1"/>
  <c r="E105" i="1"/>
  <c r="U104" i="1"/>
  <c r="T104" i="1"/>
  <c r="S104" i="1"/>
  <c r="P104" i="1"/>
  <c r="M104" i="1"/>
  <c r="J104" i="1"/>
  <c r="G104" i="1"/>
  <c r="S103" i="1"/>
  <c r="P103" i="1"/>
  <c r="L103" i="1"/>
  <c r="K103" i="1"/>
  <c r="I103" i="1"/>
  <c r="H103" i="1"/>
  <c r="F103" i="1"/>
  <c r="E103" i="1"/>
  <c r="U102" i="1"/>
  <c r="T102" i="1"/>
  <c r="V102" i="1" s="1"/>
  <c r="S102" i="1"/>
  <c r="P102" i="1"/>
  <c r="M102" i="1"/>
  <c r="J102" i="1"/>
  <c r="G102" i="1"/>
  <c r="S101" i="1"/>
  <c r="P101" i="1"/>
  <c r="L101" i="1"/>
  <c r="K101" i="1"/>
  <c r="I101" i="1"/>
  <c r="H101" i="1"/>
  <c r="F101" i="1"/>
  <c r="E101" i="1"/>
  <c r="S100" i="1"/>
  <c r="P100" i="1"/>
  <c r="L100" i="1"/>
  <c r="K100" i="1"/>
  <c r="I100" i="1"/>
  <c r="H100" i="1"/>
  <c r="F100" i="1"/>
  <c r="E100" i="1"/>
  <c r="S99" i="1"/>
  <c r="P99" i="1"/>
  <c r="L99" i="1"/>
  <c r="K99" i="1"/>
  <c r="I99" i="1"/>
  <c r="H99" i="1"/>
  <c r="F99" i="1"/>
  <c r="E99" i="1"/>
  <c r="R98" i="1"/>
  <c r="Q98" i="1"/>
  <c r="O98" i="1"/>
  <c r="N98" i="1"/>
  <c r="U97" i="1"/>
  <c r="T97" i="1"/>
  <c r="S97" i="1"/>
  <c r="P97" i="1"/>
  <c r="M97" i="1"/>
  <c r="J97" i="1"/>
  <c r="G97" i="1"/>
  <c r="S96" i="1"/>
  <c r="P96" i="1"/>
  <c r="L96" i="1"/>
  <c r="L91" i="1" s="1"/>
  <c r="K96" i="1"/>
  <c r="K91" i="1" s="1"/>
  <c r="I96" i="1"/>
  <c r="H96" i="1"/>
  <c r="H91" i="1" s="1"/>
  <c r="F96" i="1"/>
  <c r="F91" i="1" s="1"/>
  <c r="E96" i="1"/>
  <c r="U95" i="1"/>
  <c r="T95" i="1"/>
  <c r="S95" i="1"/>
  <c r="P95" i="1"/>
  <c r="M95" i="1"/>
  <c r="J95" i="1"/>
  <c r="G95" i="1"/>
  <c r="U94" i="1"/>
  <c r="T94" i="1"/>
  <c r="S94" i="1"/>
  <c r="P94" i="1"/>
  <c r="M94" i="1"/>
  <c r="J94" i="1"/>
  <c r="G94" i="1"/>
  <c r="U93" i="1"/>
  <c r="T93" i="1"/>
  <c r="V93" i="1" s="1"/>
  <c r="S93" i="1"/>
  <c r="P93" i="1"/>
  <c r="M93" i="1"/>
  <c r="J93" i="1"/>
  <c r="G93" i="1"/>
  <c r="U92" i="1"/>
  <c r="T92" i="1"/>
  <c r="V92" i="1" s="1"/>
  <c r="S92" i="1"/>
  <c r="P92" i="1"/>
  <c r="M92" i="1"/>
  <c r="J92" i="1"/>
  <c r="G92" i="1"/>
  <c r="R91" i="1"/>
  <c r="Q91" i="1"/>
  <c r="O91" i="1"/>
  <c r="N91" i="1"/>
  <c r="U89" i="1"/>
  <c r="T89" i="1"/>
  <c r="S89" i="1"/>
  <c r="P89" i="1"/>
  <c r="M89" i="1"/>
  <c r="J89" i="1"/>
  <c r="G89" i="1"/>
  <c r="S88" i="1"/>
  <c r="P88" i="1"/>
  <c r="L88" i="1"/>
  <c r="L83" i="1" s="1"/>
  <c r="K88" i="1"/>
  <c r="K83" i="1" s="1"/>
  <c r="I88" i="1"/>
  <c r="I83" i="1" s="1"/>
  <c r="H88" i="1"/>
  <c r="F88" i="1"/>
  <c r="E88" i="1"/>
  <c r="U87" i="1"/>
  <c r="T87" i="1"/>
  <c r="S87" i="1"/>
  <c r="P87" i="1"/>
  <c r="M87" i="1"/>
  <c r="J87" i="1"/>
  <c r="G87" i="1"/>
  <c r="U86" i="1"/>
  <c r="T86" i="1"/>
  <c r="S86" i="1"/>
  <c r="P86" i="1"/>
  <c r="M86" i="1"/>
  <c r="J86" i="1"/>
  <c r="G86" i="1"/>
  <c r="U85" i="1"/>
  <c r="T85" i="1"/>
  <c r="S85" i="1"/>
  <c r="P85" i="1"/>
  <c r="M85" i="1"/>
  <c r="J85" i="1"/>
  <c r="G85" i="1"/>
  <c r="U84" i="1"/>
  <c r="T84" i="1"/>
  <c r="S84" i="1"/>
  <c r="P84" i="1"/>
  <c r="M84" i="1"/>
  <c r="J84" i="1"/>
  <c r="G84" i="1"/>
  <c r="R83" i="1"/>
  <c r="Q83" i="1"/>
  <c r="O83" i="1"/>
  <c r="N83" i="1"/>
  <c r="H83" i="1"/>
  <c r="F83" i="1"/>
  <c r="U82" i="1"/>
  <c r="V82" i="1" s="1"/>
  <c r="T82" i="1"/>
  <c r="S82" i="1"/>
  <c r="P82" i="1"/>
  <c r="M82" i="1"/>
  <c r="J82" i="1"/>
  <c r="G82" i="1"/>
  <c r="S81" i="1"/>
  <c r="P81" i="1"/>
  <c r="L81" i="1"/>
  <c r="K81" i="1"/>
  <c r="I81" i="1"/>
  <c r="H81" i="1"/>
  <c r="J81" i="1" s="1"/>
  <c r="F81" i="1"/>
  <c r="E81" i="1"/>
  <c r="U80" i="1"/>
  <c r="T80" i="1"/>
  <c r="V80" i="1" s="1"/>
  <c r="S80" i="1"/>
  <c r="P80" i="1"/>
  <c r="M80" i="1"/>
  <c r="J80" i="1"/>
  <c r="G80" i="1"/>
  <c r="S79" i="1"/>
  <c r="P79" i="1"/>
  <c r="L79" i="1"/>
  <c r="K79" i="1"/>
  <c r="I79" i="1"/>
  <c r="H79" i="1"/>
  <c r="F79" i="1"/>
  <c r="E79" i="1"/>
  <c r="S78" i="1"/>
  <c r="P78" i="1"/>
  <c r="L78" i="1"/>
  <c r="L76" i="1" s="1"/>
  <c r="K78" i="1"/>
  <c r="I78" i="1"/>
  <c r="H78" i="1"/>
  <c r="H76" i="1" s="1"/>
  <c r="F78" i="1"/>
  <c r="E78" i="1"/>
  <c r="G78" i="1" s="1"/>
  <c r="U77" i="1"/>
  <c r="T77" i="1"/>
  <c r="S77" i="1"/>
  <c r="P77" i="1"/>
  <c r="M77" i="1"/>
  <c r="J77" i="1"/>
  <c r="G77" i="1"/>
  <c r="R76" i="1"/>
  <c r="Q76" i="1"/>
  <c r="O76" i="1"/>
  <c r="N76" i="1"/>
  <c r="U75" i="1"/>
  <c r="T75" i="1"/>
  <c r="S75" i="1"/>
  <c r="P75" i="1"/>
  <c r="M75" i="1"/>
  <c r="J75" i="1"/>
  <c r="G75" i="1"/>
  <c r="S74" i="1"/>
  <c r="P74" i="1"/>
  <c r="L74" i="1"/>
  <c r="K74" i="1"/>
  <c r="M74" i="1" s="1"/>
  <c r="I74" i="1"/>
  <c r="H74" i="1"/>
  <c r="H69" i="1" s="1"/>
  <c r="F74" i="1"/>
  <c r="F69" i="1" s="1"/>
  <c r="E74" i="1"/>
  <c r="U73" i="1"/>
  <c r="T73" i="1"/>
  <c r="S73" i="1"/>
  <c r="P73" i="1"/>
  <c r="M73" i="1"/>
  <c r="J73" i="1"/>
  <c r="G73" i="1"/>
  <c r="U72" i="1"/>
  <c r="T72" i="1"/>
  <c r="S72" i="1"/>
  <c r="P72" i="1"/>
  <c r="M72" i="1"/>
  <c r="J72" i="1"/>
  <c r="G72" i="1"/>
  <c r="U71" i="1"/>
  <c r="T71" i="1"/>
  <c r="S71" i="1"/>
  <c r="P71" i="1"/>
  <c r="M71" i="1"/>
  <c r="J71" i="1"/>
  <c r="G71" i="1"/>
  <c r="U70" i="1"/>
  <c r="T70" i="1"/>
  <c r="S70" i="1"/>
  <c r="P70" i="1"/>
  <c r="M70" i="1"/>
  <c r="J70" i="1"/>
  <c r="G70" i="1"/>
  <c r="R69" i="1"/>
  <c r="Q69" i="1"/>
  <c r="O69" i="1"/>
  <c r="N69" i="1"/>
  <c r="L69" i="1"/>
  <c r="K69" i="1"/>
  <c r="I69" i="1"/>
  <c r="U68" i="1"/>
  <c r="T68" i="1"/>
  <c r="V68" i="1" s="1"/>
  <c r="S68" i="1"/>
  <c r="P68" i="1"/>
  <c r="M68" i="1"/>
  <c r="J68" i="1"/>
  <c r="G68" i="1"/>
  <c r="T67" i="1"/>
  <c r="S67" i="1"/>
  <c r="P67" i="1"/>
  <c r="M67" i="1"/>
  <c r="J67" i="1"/>
  <c r="G67" i="1"/>
  <c r="U66" i="1"/>
  <c r="T66" i="1"/>
  <c r="S66" i="1"/>
  <c r="P66" i="1"/>
  <c r="M66" i="1"/>
  <c r="J66" i="1"/>
  <c r="G66" i="1"/>
  <c r="T65" i="1"/>
  <c r="S65" i="1"/>
  <c r="P65" i="1"/>
  <c r="M65" i="1"/>
  <c r="J65" i="1"/>
  <c r="G65" i="1"/>
  <c r="S64" i="1"/>
  <c r="P64" i="1"/>
  <c r="L64" i="1"/>
  <c r="L62" i="1" s="1"/>
  <c r="K64" i="1"/>
  <c r="I64" i="1"/>
  <c r="I62" i="1" s="1"/>
  <c r="H64" i="1"/>
  <c r="H62" i="1" s="1"/>
  <c r="F64" i="1"/>
  <c r="E64" i="1"/>
  <c r="G64" i="1" s="1"/>
  <c r="U63" i="1"/>
  <c r="T63" i="1"/>
  <c r="S63" i="1"/>
  <c r="P63" i="1"/>
  <c r="M63" i="1"/>
  <c r="J63" i="1"/>
  <c r="G63" i="1"/>
  <c r="R62" i="1"/>
  <c r="Q62" i="1"/>
  <c r="O62" i="1"/>
  <c r="N62" i="1"/>
  <c r="K62" i="1"/>
  <c r="F62" i="1"/>
  <c r="E62" i="1"/>
  <c r="U61" i="1"/>
  <c r="T61" i="1"/>
  <c r="V61" i="1" s="1"/>
  <c r="S61" i="1"/>
  <c r="P61" i="1"/>
  <c r="M61" i="1"/>
  <c r="J61" i="1"/>
  <c r="G61" i="1"/>
  <c r="S60" i="1"/>
  <c r="P60" i="1"/>
  <c r="L60" i="1"/>
  <c r="L55" i="1" s="1"/>
  <c r="K60" i="1"/>
  <c r="K55" i="1" s="1"/>
  <c r="I60" i="1"/>
  <c r="I55" i="1" s="1"/>
  <c r="H60" i="1"/>
  <c r="F60" i="1"/>
  <c r="F55" i="1" s="1"/>
  <c r="E60" i="1"/>
  <c r="E55" i="1" s="1"/>
  <c r="U59" i="1"/>
  <c r="T59" i="1"/>
  <c r="S59" i="1"/>
  <c r="P59" i="1"/>
  <c r="M59" i="1"/>
  <c r="J59" i="1"/>
  <c r="G59" i="1"/>
  <c r="U58" i="1"/>
  <c r="T58" i="1"/>
  <c r="S58" i="1"/>
  <c r="P58" i="1"/>
  <c r="M58" i="1"/>
  <c r="J58" i="1"/>
  <c r="G58" i="1"/>
  <c r="U57" i="1"/>
  <c r="T57" i="1"/>
  <c r="S57" i="1"/>
  <c r="P57" i="1"/>
  <c r="M57" i="1"/>
  <c r="J57" i="1"/>
  <c r="G57" i="1"/>
  <c r="U56" i="1"/>
  <c r="T56" i="1"/>
  <c r="V56" i="1" s="1"/>
  <c r="S56" i="1"/>
  <c r="P56" i="1"/>
  <c r="M56" i="1"/>
  <c r="J56" i="1"/>
  <c r="G56" i="1"/>
  <c r="R55" i="1"/>
  <c r="Q55" i="1"/>
  <c r="O55" i="1"/>
  <c r="N55" i="1"/>
  <c r="U54" i="1"/>
  <c r="T54" i="1"/>
  <c r="S54" i="1"/>
  <c r="P54" i="1"/>
  <c r="M54" i="1"/>
  <c r="J54" i="1"/>
  <c r="G54" i="1"/>
  <c r="U53" i="1"/>
  <c r="T53" i="1"/>
  <c r="V53" i="1" s="1"/>
  <c r="S53" i="1"/>
  <c r="P53" i="1"/>
  <c r="M53" i="1"/>
  <c r="J53" i="1"/>
  <c r="G53" i="1"/>
  <c r="U52" i="1"/>
  <c r="T52" i="1"/>
  <c r="S52" i="1"/>
  <c r="P52" i="1"/>
  <c r="M52" i="1"/>
  <c r="J52" i="1"/>
  <c r="G52" i="1"/>
  <c r="U51" i="1"/>
  <c r="T51" i="1"/>
  <c r="S51" i="1"/>
  <c r="P51" i="1"/>
  <c r="M51" i="1"/>
  <c r="J51" i="1"/>
  <c r="G51" i="1"/>
  <c r="U50" i="1"/>
  <c r="T50" i="1"/>
  <c r="S50" i="1"/>
  <c r="P50" i="1"/>
  <c r="M50" i="1"/>
  <c r="J50" i="1"/>
  <c r="G50" i="1"/>
  <c r="U49" i="1"/>
  <c r="T49" i="1"/>
  <c r="S49" i="1"/>
  <c r="P49" i="1"/>
  <c r="M49" i="1"/>
  <c r="J49" i="1"/>
  <c r="G49" i="1"/>
  <c r="R48" i="1"/>
  <c r="Q48" i="1"/>
  <c r="O48" i="1"/>
  <c r="N48" i="1"/>
  <c r="L48" i="1"/>
  <c r="K48" i="1"/>
  <c r="I48" i="1"/>
  <c r="H48" i="1"/>
  <c r="F48" i="1"/>
  <c r="E48" i="1"/>
  <c r="U47" i="1"/>
  <c r="T47" i="1"/>
  <c r="S47" i="1"/>
  <c r="P47" i="1"/>
  <c r="M47" i="1"/>
  <c r="J47" i="1"/>
  <c r="G47" i="1"/>
  <c r="S46" i="1"/>
  <c r="P46" i="1"/>
  <c r="L46" i="1"/>
  <c r="M46" i="1" s="1"/>
  <c r="K46" i="1"/>
  <c r="I46" i="1"/>
  <c r="H46" i="1"/>
  <c r="F46" i="1"/>
  <c r="E46" i="1"/>
  <c r="U45" i="1"/>
  <c r="T45" i="1"/>
  <c r="S45" i="1"/>
  <c r="P45" i="1"/>
  <c r="M45" i="1"/>
  <c r="J45" i="1"/>
  <c r="G45" i="1"/>
  <c r="U44" i="1"/>
  <c r="T44" i="1"/>
  <c r="S44" i="1"/>
  <c r="P44" i="1"/>
  <c r="M44" i="1"/>
  <c r="J44" i="1"/>
  <c r="G44" i="1"/>
  <c r="S43" i="1"/>
  <c r="P43" i="1"/>
  <c r="L43" i="1"/>
  <c r="K43" i="1"/>
  <c r="K41" i="1" s="1"/>
  <c r="I43" i="1"/>
  <c r="H43" i="1"/>
  <c r="F43" i="1"/>
  <c r="E43" i="1"/>
  <c r="G43" i="1" s="1"/>
  <c r="U42" i="1"/>
  <c r="T42" i="1"/>
  <c r="S42" i="1"/>
  <c r="P42" i="1"/>
  <c r="M42" i="1"/>
  <c r="J42" i="1"/>
  <c r="G42" i="1"/>
  <c r="R41" i="1"/>
  <c r="Q41" i="1"/>
  <c r="O41" i="1"/>
  <c r="N41" i="1"/>
  <c r="F41" i="1"/>
  <c r="U39" i="1"/>
  <c r="T39" i="1"/>
  <c r="S39" i="1"/>
  <c r="P39" i="1"/>
  <c r="M39" i="1"/>
  <c r="J39" i="1"/>
  <c r="G39" i="1"/>
  <c r="S38" i="1"/>
  <c r="P38" i="1"/>
  <c r="L38" i="1"/>
  <c r="K38" i="1"/>
  <c r="I38" i="1"/>
  <c r="H38" i="1"/>
  <c r="H33" i="1" s="1"/>
  <c r="F38" i="1"/>
  <c r="E38" i="1"/>
  <c r="U37" i="1"/>
  <c r="T37" i="1"/>
  <c r="S37" i="1"/>
  <c r="P37" i="1"/>
  <c r="M37" i="1"/>
  <c r="J37" i="1"/>
  <c r="G37" i="1"/>
  <c r="S36" i="1"/>
  <c r="P36" i="1"/>
  <c r="L36" i="1"/>
  <c r="K36" i="1"/>
  <c r="I36" i="1"/>
  <c r="H36" i="1"/>
  <c r="F36" i="1"/>
  <c r="E36" i="1"/>
  <c r="T36" i="1" s="1"/>
  <c r="S35" i="1"/>
  <c r="P35" i="1"/>
  <c r="L35" i="1"/>
  <c r="L33" i="1" s="1"/>
  <c r="K35" i="1"/>
  <c r="I35" i="1"/>
  <c r="H35" i="1"/>
  <c r="F35" i="1"/>
  <c r="E35" i="1"/>
  <c r="U34" i="1"/>
  <c r="T34" i="1"/>
  <c r="S34" i="1"/>
  <c r="P34" i="1"/>
  <c r="M34" i="1"/>
  <c r="J34" i="1"/>
  <c r="G34" i="1"/>
  <c r="R33" i="1"/>
  <c r="Q33" i="1"/>
  <c r="O33" i="1"/>
  <c r="N33" i="1"/>
  <c r="U32" i="1"/>
  <c r="T32" i="1"/>
  <c r="S32" i="1"/>
  <c r="P32" i="1"/>
  <c r="M32" i="1"/>
  <c r="J32" i="1"/>
  <c r="G32" i="1"/>
  <c r="S31" i="1"/>
  <c r="P31" i="1"/>
  <c r="L31" i="1"/>
  <c r="K31" i="1"/>
  <c r="I31" i="1"/>
  <c r="H31" i="1"/>
  <c r="F31" i="1"/>
  <c r="E31" i="1"/>
  <c r="U30" i="1"/>
  <c r="T30" i="1"/>
  <c r="V30" i="1" s="1"/>
  <c r="S30" i="1"/>
  <c r="P30" i="1"/>
  <c r="M30" i="1"/>
  <c r="J30" i="1"/>
  <c r="G30" i="1"/>
  <c r="S29" i="1"/>
  <c r="P29" i="1"/>
  <c r="L29" i="1"/>
  <c r="K29" i="1"/>
  <c r="M29" i="1" s="1"/>
  <c r="I29" i="1"/>
  <c r="H29" i="1"/>
  <c r="F29" i="1"/>
  <c r="E29" i="1"/>
  <c r="S28" i="1"/>
  <c r="P28" i="1"/>
  <c r="L28" i="1"/>
  <c r="K28" i="1"/>
  <c r="I28" i="1"/>
  <c r="H28" i="1"/>
  <c r="F28" i="1"/>
  <c r="E28" i="1"/>
  <c r="S27" i="1"/>
  <c r="P27" i="1"/>
  <c r="L27" i="1"/>
  <c r="K27" i="1"/>
  <c r="I27" i="1"/>
  <c r="H27" i="1"/>
  <c r="F27" i="1"/>
  <c r="E27" i="1"/>
  <c r="R26" i="1"/>
  <c r="Q26" i="1"/>
  <c r="O26" i="1"/>
  <c r="N26" i="1"/>
  <c r="L26" i="1"/>
  <c r="U24" i="1"/>
  <c r="T24" i="1"/>
  <c r="V24" i="1" s="1"/>
  <c r="S24" i="1"/>
  <c r="P24" i="1"/>
  <c r="M24" i="1"/>
  <c r="J24" i="1"/>
  <c r="G24" i="1"/>
  <c r="U23" i="1"/>
  <c r="T23" i="1"/>
  <c r="S23" i="1"/>
  <c r="P23" i="1"/>
  <c r="M23" i="1"/>
  <c r="J23" i="1"/>
  <c r="G23" i="1"/>
  <c r="U22" i="1"/>
  <c r="T22" i="1"/>
  <c r="S22" i="1"/>
  <c r="P22" i="1"/>
  <c r="M22" i="1"/>
  <c r="J22" i="1"/>
  <c r="G22" i="1"/>
  <c r="U21" i="1"/>
  <c r="T21" i="1"/>
  <c r="S21" i="1"/>
  <c r="P21" i="1"/>
  <c r="M21" i="1"/>
  <c r="J21" i="1"/>
  <c r="G21" i="1"/>
  <c r="U20" i="1"/>
  <c r="T20" i="1"/>
  <c r="V20" i="1" s="1"/>
  <c r="S20" i="1"/>
  <c r="P20" i="1"/>
  <c r="M20" i="1"/>
  <c r="J20" i="1"/>
  <c r="G20" i="1"/>
  <c r="U19" i="1"/>
  <c r="T19" i="1"/>
  <c r="S19" i="1"/>
  <c r="P19" i="1"/>
  <c r="M19" i="1"/>
  <c r="J19" i="1"/>
  <c r="G19" i="1"/>
  <c r="R18" i="1"/>
  <c r="Q18" i="1"/>
  <c r="O18" i="1"/>
  <c r="N18" i="1"/>
  <c r="L18" i="1"/>
  <c r="K18" i="1"/>
  <c r="I18" i="1"/>
  <c r="H18" i="1"/>
  <c r="F18" i="1"/>
  <c r="E18" i="1"/>
  <c r="U17" i="1"/>
  <c r="T17" i="1"/>
  <c r="V17" i="1" s="1"/>
  <c r="S17" i="1"/>
  <c r="P17" i="1"/>
  <c r="M17" i="1"/>
  <c r="J17" i="1"/>
  <c r="G17" i="1"/>
  <c r="U16" i="1"/>
  <c r="T16" i="1"/>
  <c r="V16" i="1" s="1"/>
  <c r="S16" i="1"/>
  <c r="P16" i="1"/>
  <c r="M16" i="1"/>
  <c r="J16" i="1"/>
  <c r="G16" i="1"/>
  <c r="U15" i="1"/>
  <c r="T15" i="1"/>
  <c r="S15" i="1"/>
  <c r="P15" i="1"/>
  <c r="M15" i="1"/>
  <c r="J15" i="1"/>
  <c r="G15" i="1"/>
  <c r="U14" i="1"/>
  <c r="U11" i="1" s="1"/>
  <c r="T14" i="1"/>
  <c r="S14" i="1"/>
  <c r="P14" i="1"/>
  <c r="M14" i="1"/>
  <c r="J14" i="1"/>
  <c r="G14" i="1"/>
  <c r="U13" i="1"/>
  <c r="S13" i="1"/>
  <c r="P13" i="1"/>
  <c r="M13" i="1"/>
  <c r="J13" i="1"/>
  <c r="E13" i="1"/>
  <c r="G13" i="1" s="1"/>
  <c r="U12" i="1"/>
  <c r="T12" i="1"/>
  <c r="V12" i="1" s="1"/>
  <c r="S12" i="1"/>
  <c r="P12" i="1"/>
  <c r="M12" i="1"/>
  <c r="J12" i="1"/>
  <c r="G12" i="1"/>
  <c r="R11" i="1"/>
  <c r="Q11" i="1"/>
  <c r="O11" i="1"/>
  <c r="N11" i="1"/>
  <c r="L11" i="1"/>
  <c r="L10" i="1" s="1"/>
  <c r="K11" i="1"/>
  <c r="I11" i="1"/>
  <c r="H11" i="1"/>
  <c r="F11" i="1"/>
  <c r="D8" i="1"/>
  <c r="M154" i="1" l="1"/>
  <c r="T31" i="1"/>
  <c r="N112" i="1"/>
  <c r="V45" i="1"/>
  <c r="V49" i="1"/>
  <c r="S69" i="1"/>
  <c r="V71" i="1"/>
  <c r="G74" i="1"/>
  <c r="G69" i="1" s="1"/>
  <c r="V94" i="1"/>
  <c r="M99" i="1"/>
  <c r="M100" i="1"/>
  <c r="M101" i="1"/>
  <c r="M98" i="1" s="1"/>
  <c r="V104" i="1"/>
  <c r="V107" i="1"/>
  <c r="I184" i="1"/>
  <c r="N40" i="1"/>
  <c r="L184" i="1"/>
  <c r="P18" i="1"/>
  <c r="G105" i="1"/>
  <c r="L41" i="1"/>
  <c r="K10" i="1"/>
  <c r="R25" i="1"/>
  <c r="V14" i="1"/>
  <c r="V116" i="1"/>
  <c r="N134" i="1"/>
  <c r="J174" i="1"/>
  <c r="S187" i="1"/>
  <c r="V21" i="1"/>
  <c r="V42" i="1"/>
  <c r="V121" i="1"/>
  <c r="V37" i="1"/>
  <c r="J99" i="1"/>
  <c r="T173" i="1"/>
  <c r="M27" i="1"/>
  <c r="U46" i="1"/>
  <c r="G103" i="1"/>
  <c r="M118" i="1"/>
  <c r="J105" i="1"/>
  <c r="V111" i="1"/>
  <c r="P127" i="1"/>
  <c r="M173" i="1"/>
  <c r="V15" i="1"/>
  <c r="U18" i="1"/>
  <c r="U10" i="1" s="1"/>
  <c r="V52" i="1"/>
  <c r="V58" i="1"/>
  <c r="M81" i="1"/>
  <c r="V141" i="1"/>
  <c r="F10" i="1"/>
  <c r="N25" i="1"/>
  <c r="V51" i="1"/>
  <c r="V66" i="1"/>
  <c r="V73" i="1"/>
  <c r="V117" i="1"/>
  <c r="V137" i="1"/>
  <c r="S188" i="1"/>
  <c r="V34" i="1"/>
  <c r="V89" i="1"/>
  <c r="M103" i="1"/>
  <c r="V155" i="1"/>
  <c r="T28" i="1"/>
  <c r="J29" i="1"/>
  <c r="J172" i="1"/>
  <c r="M35" i="1"/>
  <c r="M36" i="1"/>
  <c r="G48" i="1"/>
  <c r="M48" i="1"/>
  <c r="P48" i="1"/>
  <c r="V54" i="1"/>
  <c r="O40" i="1"/>
  <c r="V95" i="1"/>
  <c r="V97" i="1"/>
  <c r="U103" i="1"/>
  <c r="V122" i="1"/>
  <c r="G138" i="1"/>
  <c r="V162" i="1"/>
  <c r="V165" i="1"/>
  <c r="P171" i="1"/>
  <c r="V177" i="1"/>
  <c r="S185" i="1"/>
  <c r="I10" i="1"/>
  <c r="P11" i="1"/>
  <c r="H184" i="1"/>
  <c r="O25" i="1"/>
  <c r="V39" i="1"/>
  <c r="J46" i="1"/>
  <c r="N90" i="1"/>
  <c r="S91" i="1"/>
  <c r="O90" i="1"/>
  <c r="O112" i="1"/>
  <c r="T118" i="1"/>
  <c r="V133" i="1"/>
  <c r="I135" i="1"/>
  <c r="E149" i="1"/>
  <c r="F149" i="1"/>
  <c r="V160" i="1"/>
  <c r="T174" i="1"/>
  <c r="P91" i="1"/>
  <c r="U120" i="1"/>
  <c r="K156" i="1"/>
  <c r="M18" i="1"/>
  <c r="T187" i="1"/>
  <c r="L25" i="1"/>
  <c r="H41" i="1"/>
  <c r="H40" i="1" s="1"/>
  <c r="U64" i="1"/>
  <c r="U99" i="1"/>
  <c r="U118" i="1"/>
  <c r="M127" i="1"/>
  <c r="V132" i="1"/>
  <c r="U173" i="1"/>
  <c r="U176" i="1"/>
  <c r="G38" i="1"/>
  <c r="V57" i="1"/>
  <c r="J118" i="1"/>
  <c r="V126" i="1"/>
  <c r="J152" i="1"/>
  <c r="V157" i="1"/>
  <c r="P164" i="1"/>
  <c r="P163" i="1" s="1"/>
  <c r="G174" i="1"/>
  <c r="S18" i="1"/>
  <c r="U38" i="1"/>
  <c r="J48" i="1"/>
  <c r="Q90" i="1"/>
  <c r="I113" i="1"/>
  <c r="I112" i="1" s="1"/>
  <c r="J120" i="1"/>
  <c r="S127" i="1"/>
  <c r="M147" i="1"/>
  <c r="L113" i="1"/>
  <c r="L112" i="1" s="1"/>
  <c r="V19" i="1"/>
  <c r="V32" i="1"/>
  <c r="J36" i="1"/>
  <c r="V44" i="1"/>
  <c r="U48" i="1"/>
  <c r="R90" i="1"/>
  <c r="J115" i="1"/>
  <c r="K112" i="1"/>
  <c r="V124" i="1"/>
  <c r="T127" i="1"/>
  <c r="E135" i="1"/>
  <c r="M145" i="1"/>
  <c r="U174" i="1"/>
  <c r="M176" i="1"/>
  <c r="G187" i="1"/>
  <c r="U96" i="1"/>
  <c r="U91" i="1" s="1"/>
  <c r="U187" i="1"/>
  <c r="U138" i="1"/>
  <c r="V153" i="1"/>
  <c r="S76" i="1"/>
  <c r="V114" i="1"/>
  <c r="S149" i="1"/>
  <c r="T60" i="1"/>
  <c r="T55" i="1" s="1"/>
  <c r="V129" i="1"/>
  <c r="F135" i="1"/>
  <c r="U154" i="1"/>
  <c r="T18" i="1"/>
  <c r="G18" i="1"/>
  <c r="Q25" i="1"/>
  <c r="P26" i="1"/>
  <c r="L185" i="1"/>
  <c r="K33" i="1"/>
  <c r="G60" i="1"/>
  <c r="G55" i="1" s="1"/>
  <c r="U60" i="1"/>
  <c r="M79" i="1"/>
  <c r="V87" i="1"/>
  <c r="S98" i="1"/>
  <c r="Q112" i="1"/>
  <c r="S120" i="1"/>
  <c r="V128" i="1"/>
  <c r="P135" i="1"/>
  <c r="J140" i="1"/>
  <c r="J135" i="1" s="1"/>
  <c r="S142" i="1"/>
  <c r="V144" i="1"/>
  <c r="U152" i="1"/>
  <c r="P156" i="1"/>
  <c r="V168" i="1"/>
  <c r="H171" i="1"/>
  <c r="G11" i="1"/>
  <c r="I33" i="1"/>
  <c r="P55" i="1"/>
  <c r="J64" i="1"/>
  <c r="J62" i="1" s="1"/>
  <c r="M105" i="1"/>
  <c r="S113" i="1"/>
  <c r="M120" i="1"/>
  <c r="V151" i="1"/>
  <c r="J176" i="1"/>
  <c r="G118" i="1"/>
  <c r="V150" i="1"/>
  <c r="S11" i="1"/>
  <c r="S26" i="1"/>
  <c r="K188" i="1"/>
  <c r="S33" i="1"/>
  <c r="V86" i="1"/>
  <c r="M96" i="1"/>
  <c r="M91" i="1" s="1"/>
  <c r="P105" i="1"/>
  <c r="U105" i="1"/>
  <c r="R112" i="1"/>
  <c r="U127" i="1"/>
  <c r="P142" i="1"/>
  <c r="V148" i="1"/>
  <c r="I149" i="1"/>
  <c r="V167" i="1"/>
  <c r="I171" i="1"/>
  <c r="V175" i="1"/>
  <c r="P62" i="1"/>
  <c r="U74" i="1"/>
  <c r="U69" i="1" s="1"/>
  <c r="V131" i="1"/>
  <c r="E69" i="1"/>
  <c r="J78" i="1"/>
  <c r="V130" i="1"/>
  <c r="P120" i="1"/>
  <c r="Q10" i="1"/>
  <c r="N10" i="1"/>
  <c r="N178" i="1" s="1"/>
  <c r="E184" i="1"/>
  <c r="T27" i="1"/>
  <c r="L188" i="1"/>
  <c r="U35" i="1"/>
  <c r="M38" i="1"/>
  <c r="P41" i="1"/>
  <c r="U43" i="1"/>
  <c r="S62" i="1"/>
  <c r="F76" i="1"/>
  <c r="F40" i="1" s="1"/>
  <c r="V85" i="1"/>
  <c r="U101" i="1"/>
  <c r="H113" i="1"/>
  <c r="H112" i="1" s="1"/>
  <c r="T120" i="1"/>
  <c r="G127" i="1"/>
  <c r="L135" i="1"/>
  <c r="L134" i="1" s="1"/>
  <c r="T147" i="1"/>
  <c r="V158" i="1"/>
  <c r="V166" i="1"/>
  <c r="P10" i="1"/>
  <c r="V47" i="1"/>
  <c r="M187" i="1"/>
  <c r="R10" i="1"/>
  <c r="V23" i="1"/>
  <c r="G28" i="1"/>
  <c r="J35" i="1"/>
  <c r="S41" i="1"/>
  <c r="M43" i="1"/>
  <c r="M41" i="1" s="1"/>
  <c r="S48" i="1"/>
  <c r="V50" i="1"/>
  <c r="M60" i="1"/>
  <c r="M55" i="1" s="1"/>
  <c r="V72" i="1"/>
  <c r="V75" i="1"/>
  <c r="U78" i="1"/>
  <c r="V84" i="1"/>
  <c r="J88" i="1"/>
  <c r="J83" i="1" s="1"/>
  <c r="J100" i="1"/>
  <c r="V106" i="1"/>
  <c r="J127" i="1"/>
  <c r="Q134" i="1"/>
  <c r="J169" i="1"/>
  <c r="L171" i="1"/>
  <c r="K184" i="1"/>
  <c r="U100" i="1"/>
  <c r="U98" i="1" s="1"/>
  <c r="F98" i="1"/>
  <c r="G100" i="1"/>
  <c r="U115" i="1"/>
  <c r="F113" i="1"/>
  <c r="F112" i="1" s="1"/>
  <c r="U147" i="1"/>
  <c r="F142" i="1"/>
  <c r="I142" i="1"/>
  <c r="I134" i="1" s="1"/>
  <c r="U145" i="1"/>
  <c r="S55" i="1"/>
  <c r="V77" i="1"/>
  <c r="M78" i="1"/>
  <c r="T78" i="1"/>
  <c r="K76" i="1"/>
  <c r="K40" i="1" s="1"/>
  <c r="U65" i="1"/>
  <c r="U79" i="1"/>
  <c r="J79" i="1"/>
  <c r="J76" i="1" s="1"/>
  <c r="J145" i="1"/>
  <c r="J142" i="1" s="1"/>
  <c r="E186" i="1"/>
  <c r="T29" i="1"/>
  <c r="G29" i="1"/>
  <c r="E26" i="1"/>
  <c r="E33" i="1"/>
  <c r="T35" i="1"/>
  <c r="G35" i="1"/>
  <c r="S135" i="1"/>
  <c r="M138" i="1"/>
  <c r="K135" i="1"/>
  <c r="J11" i="1"/>
  <c r="T81" i="1"/>
  <c r="G81" i="1"/>
  <c r="E188" i="1"/>
  <c r="J113" i="1"/>
  <c r="J112" i="1" s="1"/>
  <c r="G147" i="1"/>
  <c r="I185" i="1"/>
  <c r="U28" i="1"/>
  <c r="U55" i="1"/>
  <c r="J103" i="1"/>
  <c r="T154" i="1"/>
  <c r="V154" i="1" s="1"/>
  <c r="J159" i="1"/>
  <c r="J156" i="1" s="1"/>
  <c r="H156" i="1"/>
  <c r="H186" i="1"/>
  <c r="F184" i="1"/>
  <c r="F26" i="1"/>
  <c r="G27" i="1"/>
  <c r="U27" i="1"/>
  <c r="T96" i="1"/>
  <c r="G96" i="1"/>
  <c r="G91" i="1" s="1"/>
  <c r="E91" i="1"/>
  <c r="S105" i="1"/>
  <c r="G115" i="1"/>
  <c r="J28" i="1"/>
  <c r="U36" i="1"/>
  <c r="V36" i="1" s="1"/>
  <c r="L40" i="1"/>
  <c r="I76" i="1"/>
  <c r="J187" i="1"/>
  <c r="J189" i="1"/>
  <c r="J18" i="1"/>
  <c r="P33" i="1"/>
  <c r="J154" i="1"/>
  <c r="J149" i="1" s="1"/>
  <c r="H149" i="1"/>
  <c r="I186" i="1"/>
  <c r="V65" i="1"/>
  <c r="T101" i="1"/>
  <c r="G101" i="1"/>
  <c r="O10" i="1"/>
  <c r="K185" i="1"/>
  <c r="M28" i="1"/>
  <c r="M31" i="1"/>
  <c r="T46" i="1"/>
  <c r="G46" i="1"/>
  <c r="G41" i="1" s="1"/>
  <c r="E41" i="1"/>
  <c r="U135" i="1"/>
  <c r="H10" i="1"/>
  <c r="H26" i="1"/>
  <c r="H25" i="1" s="1"/>
  <c r="I188" i="1"/>
  <c r="Q40" i="1"/>
  <c r="V48" i="1"/>
  <c r="M69" i="1"/>
  <c r="M88" i="1"/>
  <c r="M83" i="1" s="1"/>
  <c r="I91" i="1"/>
  <c r="J96" i="1"/>
  <c r="J91" i="1" s="1"/>
  <c r="K98" i="1"/>
  <c r="K90" i="1" s="1"/>
  <c r="J101" i="1"/>
  <c r="H98" i="1"/>
  <c r="H90" i="1" s="1"/>
  <c r="S156" i="1"/>
  <c r="V136" i="1"/>
  <c r="T172" i="1"/>
  <c r="E171" i="1"/>
  <c r="G172" i="1"/>
  <c r="I26" i="1"/>
  <c r="J27" i="1"/>
  <c r="F188" i="1"/>
  <c r="U31" i="1"/>
  <c r="V31" i="1" s="1"/>
  <c r="J38" i="1"/>
  <c r="J33" i="1" s="1"/>
  <c r="R40" i="1"/>
  <c r="J43" i="1"/>
  <c r="T48" i="1"/>
  <c r="H55" i="1"/>
  <c r="J60" i="1"/>
  <c r="J55" i="1" s="1"/>
  <c r="P69" i="1"/>
  <c r="P83" i="1"/>
  <c r="F90" i="1"/>
  <c r="L98" i="1"/>
  <c r="L90" i="1" s="1"/>
  <c r="M140" i="1"/>
  <c r="K164" i="1"/>
  <c r="K163" i="1" s="1"/>
  <c r="M169" i="1"/>
  <c r="M164" i="1" s="1"/>
  <c r="M163" i="1" s="1"/>
  <c r="O190" i="1"/>
  <c r="K186" i="1"/>
  <c r="G31" i="1"/>
  <c r="F33" i="1"/>
  <c r="G36" i="1"/>
  <c r="I41" i="1"/>
  <c r="T79" i="1"/>
  <c r="G79" i="1"/>
  <c r="E76" i="1"/>
  <c r="T88" i="1"/>
  <c r="E83" i="1"/>
  <c r="G88" i="1"/>
  <c r="G83" i="1" s="1"/>
  <c r="T99" i="1"/>
  <c r="G99" i="1"/>
  <c r="E98" i="1"/>
  <c r="V110" i="1"/>
  <c r="M115" i="1"/>
  <c r="M113" i="1" s="1"/>
  <c r="H135" i="1"/>
  <c r="T138" i="1"/>
  <c r="V138" i="1" s="1"/>
  <c r="U149" i="1"/>
  <c r="K171" i="1"/>
  <c r="Q190" i="1"/>
  <c r="P185" i="1"/>
  <c r="M11" i="1"/>
  <c r="F186" i="1"/>
  <c r="U29" i="1"/>
  <c r="M156" i="1"/>
  <c r="E185" i="1"/>
  <c r="E190" i="1" s="1"/>
  <c r="T13" i="1"/>
  <c r="E11" i="1"/>
  <c r="E10" i="1" s="1"/>
  <c r="V22" i="1"/>
  <c r="K26" i="1"/>
  <c r="H185" i="1"/>
  <c r="L186" i="1"/>
  <c r="H188" i="1"/>
  <c r="J31" i="1"/>
  <c r="V63" i="1"/>
  <c r="M64" i="1"/>
  <c r="M62" i="1" s="1"/>
  <c r="T64" i="1"/>
  <c r="V70" i="1"/>
  <c r="T74" i="1"/>
  <c r="T103" i="1"/>
  <c r="V103" i="1" s="1"/>
  <c r="V109" i="1"/>
  <c r="G113" i="1"/>
  <c r="T115" i="1"/>
  <c r="E113" i="1"/>
  <c r="E112" i="1" s="1"/>
  <c r="P113" i="1"/>
  <c r="V119" i="1"/>
  <c r="G120" i="1"/>
  <c r="T140" i="1"/>
  <c r="V140" i="1" s="1"/>
  <c r="G140" i="1"/>
  <c r="V147" i="1"/>
  <c r="G152" i="1"/>
  <c r="G154" i="1"/>
  <c r="U159" i="1"/>
  <c r="U156" i="1" s="1"/>
  <c r="R190" i="1"/>
  <c r="U172" i="1"/>
  <c r="S171" i="1"/>
  <c r="N190" i="1"/>
  <c r="G62" i="1"/>
  <c r="U81" i="1"/>
  <c r="U88" i="1"/>
  <c r="U83" i="1" s="1"/>
  <c r="S83" i="1"/>
  <c r="T145" i="1"/>
  <c r="G145" i="1"/>
  <c r="T169" i="1"/>
  <c r="T189" i="1"/>
  <c r="F185" i="1"/>
  <c r="T43" i="1"/>
  <c r="U67" i="1"/>
  <c r="V67" i="1" s="1"/>
  <c r="I98" i="1"/>
  <c r="E142" i="1"/>
  <c r="M152" i="1"/>
  <c r="M149" i="1" s="1"/>
  <c r="J164" i="1"/>
  <c r="J163" i="1" s="1"/>
  <c r="U169" i="1"/>
  <c r="U164" i="1" s="1"/>
  <c r="U163" i="1" s="1"/>
  <c r="S164" i="1"/>
  <c r="S163" i="1" s="1"/>
  <c r="T176" i="1"/>
  <c r="G176" i="1"/>
  <c r="U189" i="1"/>
  <c r="T38" i="1"/>
  <c r="V59" i="1"/>
  <c r="J74" i="1"/>
  <c r="J69" i="1" s="1"/>
  <c r="P76" i="1"/>
  <c r="T100" i="1"/>
  <c r="P98" i="1"/>
  <c r="T105" i="1"/>
  <c r="T152" i="1"/>
  <c r="G159" i="1"/>
  <c r="G156" i="1" s="1"/>
  <c r="T159" i="1"/>
  <c r="G169" i="1"/>
  <c r="G164" i="1" s="1"/>
  <c r="G163" i="1" s="1"/>
  <c r="F171" i="1"/>
  <c r="G173" i="1"/>
  <c r="E25" i="1" l="1"/>
  <c r="S10" i="1"/>
  <c r="P112" i="1"/>
  <c r="P25" i="1"/>
  <c r="V28" i="1"/>
  <c r="G135" i="1"/>
  <c r="I40" i="1"/>
  <c r="J171" i="1"/>
  <c r="M10" i="1"/>
  <c r="V78" i="1"/>
  <c r="V176" i="1"/>
  <c r="V43" i="1"/>
  <c r="V41" i="1" s="1"/>
  <c r="L178" i="1"/>
  <c r="R178" i="1"/>
  <c r="S90" i="1"/>
  <c r="V173" i="1"/>
  <c r="M184" i="1"/>
  <c r="V38" i="1"/>
  <c r="Q178" i="1"/>
  <c r="V46" i="1"/>
  <c r="V145" i="1"/>
  <c r="F134" i="1"/>
  <c r="V18" i="1"/>
  <c r="V120" i="1"/>
  <c r="M135" i="1"/>
  <c r="M185" i="1"/>
  <c r="U41" i="1"/>
  <c r="G33" i="1"/>
  <c r="O178" i="1"/>
  <c r="P178" i="1" s="1"/>
  <c r="U113" i="1"/>
  <c r="U112" i="1" s="1"/>
  <c r="M26" i="1"/>
  <c r="M25" i="1" s="1"/>
  <c r="M171" i="1"/>
  <c r="M33" i="1"/>
  <c r="M142" i="1"/>
  <c r="S112" i="1"/>
  <c r="J98" i="1"/>
  <c r="J90" i="1" s="1"/>
  <c r="S40" i="1"/>
  <c r="V127" i="1"/>
  <c r="U76" i="1"/>
  <c r="T186" i="1"/>
  <c r="I25" i="1"/>
  <c r="V189" i="1"/>
  <c r="J41" i="1"/>
  <c r="U33" i="1"/>
  <c r="U171" i="1"/>
  <c r="L190" i="1"/>
  <c r="V187" i="1"/>
  <c r="V118" i="1"/>
  <c r="E134" i="1"/>
  <c r="I190" i="1"/>
  <c r="K134" i="1"/>
  <c r="V60" i="1"/>
  <c r="V55" i="1" s="1"/>
  <c r="K25" i="1"/>
  <c r="M112" i="1"/>
  <c r="P40" i="1"/>
  <c r="V174" i="1"/>
  <c r="V105" i="1"/>
  <c r="G76" i="1"/>
  <c r="G40" i="1" s="1"/>
  <c r="J26" i="1"/>
  <c r="J25" i="1" s="1"/>
  <c r="V101" i="1"/>
  <c r="V142" i="1"/>
  <c r="G10" i="1"/>
  <c r="P90" i="1"/>
  <c r="G186" i="1"/>
  <c r="P134" i="1"/>
  <c r="G188" i="1"/>
  <c r="J134" i="1"/>
  <c r="M90" i="1"/>
  <c r="T142" i="1"/>
  <c r="H190" i="1"/>
  <c r="J190" i="1" s="1"/>
  <c r="M188" i="1"/>
  <c r="J185" i="1"/>
  <c r="U188" i="1"/>
  <c r="F190" i="1"/>
  <c r="U62" i="1"/>
  <c r="U90" i="1"/>
  <c r="S25" i="1"/>
  <c r="G112" i="1"/>
  <c r="M76" i="1"/>
  <c r="M40" i="1" s="1"/>
  <c r="S178" i="1"/>
  <c r="U26" i="1"/>
  <c r="U184" i="1"/>
  <c r="V159" i="1"/>
  <c r="V156" i="1" s="1"/>
  <c r="T156" i="1"/>
  <c r="V169" i="1"/>
  <c r="V164" i="1" s="1"/>
  <c r="V163" i="1" s="1"/>
  <c r="T164" i="1"/>
  <c r="T163" i="1" s="1"/>
  <c r="U186" i="1"/>
  <c r="V186" i="1" s="1"/>
  <c r="H134" i="1"/>
  <c r="H178" i="1" s="1"/>
  <c r="J188" i="1"/>
  <c r="G26" i="1"/>
  <c r="G25" i="1" s="1"/>
  <c r="V74" i="1"/>
  <c r="V69" i="1" s="1"/>
  <c r="T69" i="1"/>
  <c r="G142" i="1"/>
  <c r="G149" i="1"/>
  <c r="V64" i="1"/>
  <c r="V62" i="1" s="1"/>
  <c r="T62" i="1"/>
  <c r="V88" i="1"/>
  <c r="V83" i="1" s="1"/>
  <c r="T83" i="1"/>
  <c r="I90" i="1"/>
  <c r="V27" i="1"/>
  <c r="E40" i="1"/>
  <c r="F25" i="1"/>
  <c r="F178" i="1" s="1"/>
  <c r="V135" i="1"/>
  <c r="V152" i="1"/>
  <c r="V149" i="1" s="1"/>
  <c r="T149" i="1"/>
  <c r="V115" i="1"/>
  <c r="T113" i="1"/>
  <c r="T112" i="1" s="1"/>
  <c r="J40" i="1"/>
  <c r="J186" i="1"/>
  <c r="S134" i="1"/>
  <c r="V29" i="1"/>
  <c r="G184" i="1"/>
  <c r="J184" i="1"/>
  <c r="T41" i="1"/>
  <c r="T185" i="1"/>
  <c r="T11" i="1"/>
  <c r="T10" i="1" s="1"/>
  <c r="V13" i="1"/>
  <c r="V11" i="1" s="1"/>
  <c r="V79" i="1"/>
  <c r="M186" i="1"/>
  <c r="K190" i="1"/>
  <c r="E90" i="1"/>
  <c r="V81" i="1"/>
  <c r="G185" i="1"/>
  <c r="G98" i="1"/>
  <c r="G90" i="1" s="1"/>
  <c r="V172" i="1"/>
  <c r="T171" i="1"/>
  <c r="T26" i="1"/>
  <c r="V35" i="1"/>
  <c r="V33" i="1" s="1"/>
  <c r="T33" i="1"/>
  <c r="T76" i="1"/>
  <c r="U142" i="1"/>
  <c r="U134" i="1" s="1"/>
  <c r="G171" i="1"/>
  <c r="T188" i="1"/>
  <c r="V100" i="1"/>
  <c r="U185" i="1"/>
  <c r="V99" i="1"/>
  <c r="T98" i="1"/>
  <c r="T135" i="1"/>
  <c r="T91" i="1"/>
  <c r="V96" i="1"/>
  <c r="V91" i="1" s="1"/>
  <c r="J10" i="1"/>
  <c r="T184" i="1"/>
  <c r="V171" i="1" l="1"/>
  <c r="K178" i="1"/>
  <c r="M178" i="1" s="1"/>
  <c r="T90" i="1"/>
  <c r="I178" i="1"/>
  <c r="V113" i="1"/>
  <c r="V112" i="1" s="1"/>
  <c r="M134" i="1"/>
  <c r="V10" i="1"/>
  <c r="U40" i="1"/>
  <c r="V188" i="1"/>
  <c r="T134" i="1"/>
  <c r="M190" i="1"/>
  <c r="V98" i="1"/>
  <c r="U25" i="1"/>
  <c r="E178" i="1"/>
  <c r="G178" i="1" s="1"/>
  <c r="G134" i="1"/>
  <c r="V76" i="1"/>
  <c r="V40" i="1" s="1"/>
  <c r="J178" i="1"/>
  <c r="T190" i="1"/>
  <c r="V184" i="1"/>
  <c r="V185" i="1"/>
  <c r="V134" i="1"/>
  <c r="U190" i="1"/>
  <c r="V90" i="1"/>
  <c r="T40" i="1"/>
  <c r="V26" i="1"/>
  <c r="V25" i="1" s="1"/>
  <c r="T25" i="1"/>
  <c r="G190" i="1"/>
  <c r="U178" i="1" l="1"/>
  <c r="T178" i="1"/>
  <c r="V190" i="1"/>
  <c r="V178" i="1" l="1"/>
</calcChain>
</file>

<file path=xl/sharedStrings.xml><?xml version="1.0" encoding="utf-8"?>
<sst xmlns="http://schemas.openxmlformats.org/spreadsheetml/2006/main" count="241" uniqueCount="62">
  <si>
    <t>Fecha de corte:</t>
  </si>
  <si>
    <t>FINANCIAMIENTO CONJUNTO</t>
  </si>
  <si>
    <t>PRESUPUESTO CONVENIDO</t>
  </si>
  <si>
    <t>PAGADO</t>
  </si>
  <si>
    <t>COMPROMETIDO</t>
  </si>
  <si>
    <t>DEVENGADO</t>
  </si>
  <si>
    <t>EJERCIDO</t>
  </si>
  <si>
    <t>SALDO POR EJERCER</t>
  </si>
  <si>
    <t>PROGRAMA</t>
  </si>
  <si>
    <t>SUBPROGRAMA</t>
  </si>
  <si>
    <t>CAPÍTULO</t>
  </si>
  <si>
    <t>Anexo Técnico
Programa con Prioridad Nacional y Subprograma</t>
  </si>
  <si>
    <t>FEDERAL</t>
  </si>
  <si>
    <t>ESTATAL</t>
  </si>
  <si>
    <t>TOTAL</t>
  </si>
  <si>
    <t>Impulso al Modelo Nacional de Policía y Justicia Cívica</t>
  </si>
  <si>
    <t xml:space="preserve">Modelo Nacional de Policía 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</si>
  <si>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</si>
  <si>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</si>
  <si>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</si>
  <si>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</si>
  <si>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</si>
  <si>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</si>
  <si>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Dignificación Policial</t>
  </si>
  <si>
    <t xml:space="preserve">Profesionalización, Certificación y Capacitación de los Elementos Policiales y las Instituciones de Seguridad Pública </t>
  </si>
  <si>
    <t>Fortalecimiento de las Capacidades de Evaluación en Control de Confianza</t>
  </si>
  <si>
    <t>Profesionalización y Capacitación de los Elementos Policiales de Seguridad Pública</t>
  </si>
  <si>
    <t xml:space="preserve">Equipamiento e Infraestructura de los elementos policiales y las Instituciones de Seguridad Pública </t>
  </si>
  <si>
    <t>Equipamiento de las Instituciones de Seguridad Pública</t>
  </si>
  <si>
    <t>Infraestructura de las Instituciones de Seguridad Pública</t>
  </si>
  <si>
    <t>Fortalecimiento de Capacidades para la Prevención y Combate a Delitos de Alto Impacto</t>
  </si>
  <si>
    <t>Especialización de las Instancias Responsables de la Búsqueda de Personas</t>
  </si>
  <si>
    <t>Fortalecimiento y/o Creación de las Unidades de Inteligencia Patrimonial y Económica (UIPE´S)</t>
  </si>
  <si>
    <t>Desarrollo de las Ciencias Forenses en la Investigación de Hechos Delictivos</t>
  </si>
  <si>
    <t>Modelo Homologado de Unidades de Policía Cibernética</t>
  </si>
  <si>
    <t>Prevención Social de la Violencia y la Delincuencia con Participación Ciudadana</t>
  </si>
  <si>
    <t>Acceso a la Justicia para las Mujeres</t>
  </si>
  <si>
    <t>Fortalecimiento de Asesorías Jurídicas de Víctimas</t>
  </si>
  <si>
    <t>Fortalecimiento al Sistema Penitenciario Nacional y de Ejecución de Medidas para Adolescentes</t>
  </si>
  <si>
    <t>Fortalecimiento al Sistema Penitenciario Nacional</t>
  </si>
  <si>
    <t>Fortalecimiento de la Autoridad Administrativa Especializada del Sistema de Justicia Penal para Adolescentes</t>
  </si>
  <si>
    <t>Acreditación (certificación) de establecimientos penitenciarios</t>
  </si>
  <si>
    <t xml:space="preserve">Sistema Nacional de Información </t>
  </si>
  <si>
    <t>Sistema Nacional de Información, base de datos del SNSP</t>
  </si>
  <si>
    <t>Sistema Nacional de Atención de Llamadas de Emergencia y Denuncias Ciudadanas</t>
  </si>
  <si>
    <t>Red Nacional de Radiocomunicación</t>
  </si>
  <si>
    <t>Fortalecimiento de los Sistemas de Videovigilancia y Geolocalización</t>
  </si>
  <si>
    <t>Fortalecimiento Tecnológico del Registro Vehicular (REPUVE)</t>
  </si>
  <si>
    <t>Registro Público Vehicular</t>
  </si>
  <si>
    <t>Seguimiento y Evaluación</t>
  </si>
  <si>
    <t>00</t>
  </si>
  <si>
    <t>T O T A L E S</t>
  </si>
  <si>
    <t>Elaboró</t>
  </si>
  <si>
    <t>Validó</t>
  </si>
  <si>
    <t>Subdirector de Fondos y Subsidios</t>
  </si>
  <si>
    <t>Director de Planeación, Vinculación y Seguimiento</t>
  </si>
  <si>
    <t>Armando Rosales Colón</t>
  </si>
  <si>
    <t>Ernesto Hernández Contreras</t>
  </si>
  <si>
    <t>AVANCE EN LA APLICACIÓN DE LOS RECURSOS ASIGNADOS A LOS PROGRAMAS CON PRIORIDAD NACIONAL DEL FONDO DE APORTACIONES PARA LA SEGURIDAD PÚBLICA DE LOS ESTADOS Y DEL DISTRITO FEDERAL (FASP) 2022</t>
  </si>
  <si>
    <t>(PESOS)</t>
  </si>
  <si>
    <t>Entidad Federativa: PUEBLA</t>
  </si>
  <si>
    <t>(CIFRAS AL: 4TO TRIMESTRE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</si>
</sst>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164" formatCode="0_ ;\-0\ "/>
    <numFmt numFmtId="165" formatCode="00"/>
    <numFmt numFmtId="166" formatCode="&quot;$&quot;#,##0.00"/>
    <numFmt numFmtId="167" formatCode="0.0%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20"/>
      <name val="Arial"/>
      <family val="2"/>
    </font>
    <font>
      <sz val="11"/>
      <name val="Calibri"/>
      <family val="2"/>
      <scheme val="minor"/>
    </font>
    <font>
      <sz val="18"/>
      <name val="Gotham Book"/>
      <family val="3"/>
    </font>
    <font>
      <b/>
      <sz val="24"/>
      <color indexed="8"/>
      <name val="Arial"/>
      <family val="2"/>
    </font>
    <font>
      <b/>
      <sz val="20"/>
      <color indexed="8"/>
      <name val="Arial"/>
      <family val="2"/>
    </font>
    <font>
      <sz val="16"/>
      <name val="Gotham Book"/>
      <family val="3"/>
    </font>
    <font>
      <b/>
      <sz val="16"/>
      <name val="Gotham Book"/>
      <family val="3"/>
    </font>
    <font>
      <b/>
      <sz val="24"/>
      <name val="Arial"/>
      <family val="2"/>
    </font>
    <font>
      <sz val="36"/>
      <name val="Arial"/>
      <family val="2"/>
    </font>
    <font>
      <sz val="36"/>
      <color theme="1"/>
      <name val="Calibri"/>
      <family val="2"/>
      <scheme val="minor"/>
    </font>
    <font>
      <b/>
      <sz val="36"/>
      <name val="Arial"/>
      <family val="2"/>
    </font>
    <font>
      <b/>
      <sz val="3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3CCF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ck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41" fontId="2" fillId="2" borderId="0" xfId="1" applyNumberFormat="1" applyFont="1" applyFill="1" applyAlignment="1">
      <alignment vertical="center"/>
    </xf>
    <xf numFmtId="41" fontId="2" fillId="2" borderId="0" xfId="1" applyNumberFormat="1" applyFont="1" applyFill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 vertical="center" wrapText="1"/>
    </xf>
    <xf numFmtId="164" fontId="2" fillId="2" borderId="3" xfId="1" applyNumberFormat="1" applyFont="1" applyFill="1" applyBorder="1" applyAlignment="1">
      <alignment horizontal="center" vertical="center" wrapText="1"/>
    </xf>
    <xf numFmtId="14" fontId="2" fillId="2" borderId="0" xfId="1" applyNumberFormat="1" applyFont="1" applyFill="1" applyAlignment="1">
      <alignment horizontal="center" vertical="center"/>
    </xf>
    <xf numFmtId="41" fontId="2" fillId="2" borderId="4" xfId="1" applyNumberFormat="1" applyFont="1" applyFill="1" applyBorder="1" applyAlignment="1">
      <alignment horizontal="center" vertical="center" wrapText="1"/>
    </xf>
    <xf numFmtId="41" fontId="2" fillId="2" borderId="1" xfId="1" applyNumberFormat="1" applyFont="1" applyFill="1" applyBorder="1" applyAlignment="1">
      <alignment horizontal="center" vertical="center" wrapText="1"/>
    </xf>
    <xf numFmtId="41" fontId="2" fillId="2" borderId="2" xfId="1" applyNumberFormat="1" applyFont="1" applyFill="1" applyBorder="1" applyAlignment="1">
      <alignment horizontal="center" vertical="center" wrapText="1"/>
    </xf>
    <xf numFmtId="41" fontId="2" fillId="2" borderId="3" xfId="1" applyNumberFormat="1" applyFont="1" applyFill="1" applyBorder="1" applyAlignment="1">
      <alignment horizontal="center" vertical="center" wrapText="1"/>
    </xf>
    <xf numFmtId="164" fontId="2" fillId="2" borderId="4" xfId="1" applyNumberFormat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vertical="center" wrapText="1"/>
    </xf>
    <xf numFmtId="41" fontId="2" fillId="2" borderId="4" xfId="1" applyNumberFormat="1" applyFont="1" applyFill="1" applyBorder="1" applyAlignment="1">
      <alignment vertical="center" wrapText="1"/>
    </xf>
    <xf numFmtId="41" fontId="2" fillId="2" borderId="4" xfId="1" applyNumberFormat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/>
    </xf>
    <xf numFmtId="165" fontId="2" fillId="3" borderId="5" xfId="1" applyNumberFormat="1" applyFont="1" applyFill="1" applyBorder="1" applyAlignment="1">
      <alignment horizontal="justify" vertical="center" wrapText="1"/>
    </xf>
    <xf numFmtId="0" fontId="3" fillId="2" borderId="6" xfId="1" applyFont="1" applyFill="1" applyBorder="1" applyAlignment="1">
      <alignment horizontal="center" vertical="center"/>
    </xf>
    <xf numFmtId="165" fontId="2" fillId="4" borderId="6" xfId="1" applyNumberFormat="1" applyFont="1" applyFill="1" applyBorder="1" applyAlignment="1">
      <alignment horizontal="center" vertical="center"/>
    </xf>
    <xf numFmtId="165" fontId="2" fillId="4" borderId="6" xfId="1" applyNumberFormat="1" applyFont="1" applyFill="1" applyBorder="1" applyAlignment="1">
      <alignment horizontal="justify" vertical="center" wrapText="1"/>
    </xf>
    <xf numFmtId="165" fontId="2" fillId="5" borderId="6" xfId="1" applyNumberFormat="1" applyFont="1" applyFill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165" fontId="5" fillId="0" borderId="6" xfId="1" applyNumberFormat="1" applyFont="1" applyBorder="1" applyAlignment="1">
      <alignment horizontal="left" vertical="center"/>
    </xf>
    <xf numFmtId="166" fontId="5" fillId="0" borderId="6" xfId="1" applyNumberFormat="1" applyFont="1" applyBorder="1" applyAlignment="1">
      <alignment horizontal="right" vertical="center" wrapText="1"/>
    </xf>
    <xf numFmtId="165" fontId="2" fillId="4" borderId="6" xfId="1" applyNumberFormat="1" applyFont="1" applyFill="1" applyBorder="1" applyAlignment="1">
      <alignment vertical="center" wrapText="1"/>
    </xf>
    <xf numFmtId="165" fontId="2" fillId="5" borderId="6" xfId="1" applyNumberFormat="1" applyFont="1" applyFill="1" applyBorder="1" applyAlignment="1">
      <alignment vertical="center" wrapText="1"/>
    </xf>
    <xf numFmtId="166" fontId="5" fillId="0" borderId="7" xfId="1" applyNumberFormat="1" applyFont="1" applyBorder="1" applyAlignment="1">
      <alignment horizontal="right" vertical="center" wrapText="1"/>
    </xf>
    <xf numFmtId="0" fontId="3" fillId="2" borderId="8" xfId="1" applyFont="1" applyFill="1" applyBorder="1" applyAlignment="1">
      <alignment horizontal="center" vertical="center"/>
    </xf>
    <xf numFmtId="165" fontId="2" fillId="5" borderId="8" xfId="1" applyNumberFormat="1" applyFont="1" applyFill="1" applyBorder="1" applyAlignment="1">
      <alignment vertical="center" wrapText="1"/>
    </xf>
    <xf numFmtId="0" fontId="4" fillId="0" borderId="8" xfId="1" applyFont="1" applyBorder="1" applyAlignment="1">
      <alignment horizontal="center" vertical="center"/>
    </xf>
    <xf numFmtId="165" fontId="5" fillId="0" borderId="8" xfId="1" applyNumberFormat="1" applyFont="1" applyBorder="1" applyAlignment="1">
      <alignment horizontal="left" vertical="center"/>
    </xf>
    <xf numFmtId="166" fontId="5" fillId="0" borderId="8" xfId="1" applyNumberFormat="1" applyFont="1" applyBorder="1" applyAlignment="1">
      <alignment horizontal="right" vertical="center" wrapText="1"/>
    </xf>
    <xf numFmtId="165" fontId="2" fillId="4" borderId="6" xfId="1" applyNumberFormat="1" applyFont="1" applyFill="1" applyBorder="1" applyAlignment="1">
      <alignment horizontal="justify" vertical="center"/>
    </xf>
    <xf numFmtId="0" fontId="3" fillId="2" borderId="9" xfId="1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165" fontId="2" fillId="4" borderId="6" xfId="1" applyNumberFormat="1" applyFont="1" applyFill="1" applyBorder="1" applyAlignment="1">
      <alignment horizontal="left" vertical="center" wrapText="1"/>
    </xf>
    <xf numFmtId="166" fontId="5" fillId="0" borderId="10" xfId="1" applyNumberFormat="1" applyFont="1" applyBorder="1" applyAlignment="1">
      <alignment horizontal="right" vertical="center" wrapText="1"/>
    </xf>
    <xf numFmtId="0" fontId="6" fillId="0" borderId="0" xfId="0" applyFont="1"/>
    <xf numFmtId="166" fontId="5" fillId="0" borderId="14" xfId="1" applyNumberFormat="1" applyFont="1" applyBorder="1" applyAlignment="1">
      <alignment horizontal="right" vertical="center" wrapText="1"/>
    </xf>
    <xf numFmtId="166" fontId="5" fillId="0" borderId="15" xfId="1" applyNumberFormat="1" applyFont="1" applyBorder="1" applyAlignment="1">
      <alignment horizontal="right" vertical="center" wrapText="1"/>
    </xf>
    <xf numFmtId="166" fontId="5" fillId="0" borderId="16" xfId="1" applyNumberFormat="1" applyFont="1" applyBorder="1" applyAlignment="1">
      <alignment horizontal="right" vertical="center" wrapText="1"/>
    </xf>
    <xf numFmtId="165" fontId="2" fillId="4" borderId="13" xfId="1" applyNumberFormat="1" applyFont="1" applyFill="1" applyBorder="1" applyAlignment="1">
      <alignment vertical="center" wrapText="1"/>
    </xf>
    <xf numFmtId="165" fontId="2" fillId="4" borderId="13" xfId="1" applyNumberFormat="1" applyFont="1" applyFill="1" applyBorder="1" applyAlignment="1">
      <alignment horizontal="justify" vertical="center" wrapText="1"/>
    </xf>
    <xf numFmtId="0" fontId="3" fillId="2" borderId="17" xfId="1" applyFont="1" applyFill="1" applyBorder="1" applyAlignment="1">
      <alignment horizontal="center" vertical="center"/>
    </xf>
    <xf numFmtId="165" fontId="2" fillId="4" borderId="6" xfId="1" applyNumberFormat="1" applyFont="1" applyFill="1" applyBorder="1" applyAlignment="1">
      <alignment horizontal="center" vertical="center" wrapText="1"/>
    </xf>
    <xf numFmtId="165" fontId="2" fillId="5" borderId="6" xfId="1" applyNumberFormat="1" applyFont="1" applyFill="1" applyBorder="1" applyAlignment="1">
      <alignment horizontal="center" vertical="center" wrapText="1"/>
    </xf>
    <xf numFmtId="165" fontId="2" fillId="5" borderId="7" xfId="1" applyNumberFormat="1" applyFont="1" applyFill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/>
    </xf>
    <xf numFmtId="165" fontId="5" fillId="0" borderId="7" xfId="1" applyNumberFormat="1" applyFont="1" applyBorder="1" applyAlignment="1">
      <alignment horizontal="left" vertical="center"/>
    </xf>
    <xf numFmtId="166" fontId="5" fillId="0" borderId="6" xfId="1" applyNumberFormat="1" applyFont="1" applyBorder="1" applyAlignment="1">
      <alignment horizontal="right" vertical="center"/>
    </xf>
    <xf numFmtId="0" fontId="3" fillId="2" borderId="4" xfId="1" applyFont="1" applyFill="1" applyBorder="1" applyAlignment="1">
      <alignment horizontal="center" vertical="center"/>
    </xf>
    <xf numFmtId="165" fontId="2" fillId="3" borderId="5" xfId="1" applyNumberFormat="1" applyFont="1" applyFill="1" applyBorder="1" applyAlignment="1">
      <alignment horizontal="center" vertical="center" wrapText="1"/>
    </xf>
    <xf numFmtId="0" fontId="3" fillId="2" borderId="6" xfId="1" quotePrefix="1" applyFont="1" applyFill="1" applyBorder="1" applyAlignment="1">
      <alignment horizontal="center" vertical="center"/>
    </xf>
    <xf numFmtId="0" fontId="10" fillId="0" borderId="0" xfId="1" applyFont="1" applyAlignment="1">
      <alignment vertical="center"/>
    </xf>
    <xf numFmtId="4" fontId="11" fillId="0" borderId="0" xfId="1" applyNumberFormat="1" applyFont="1" applyAlignment="1">
      <alignment horizontal="left" vertical="center"/>
    </xf>
    <xf numFmtId="4" fontId="11" fillId="0" borderId="0" xfId="1" applyNumberFormat="1" applyFont="1" applyAlignment="1">
      <alignment horizontal="left" vertical="center" wrapText="1"/>
    </xf>
    <xf numFmtId="0" fontId="11" fillId="0" borderId="0" xfId="1" applyFont="1" applyAlignment="1">
      <alignment horizontal="left" vertical="center" wrapText="1"/>
    </xf>
    <xf numFmtId="4" fontId="10" fillId="0" borderId="0" xfId="1" applyNumberFormat="1" applyFont="1" applyAlignment="1">
      <alignment vertical="center"/>
    </xf>
    <xf numFmtId="0" fontId="3" fillId="0" borderId="0" xfId="1" applyFont="1" applyAlignment="1">
      <alignment vertical="center"/>
    </xf>
    <xf numFmtId="0" fontId="4" fillId="0" borderId="5" xfId="1" applyFont="1" applyBorder="1" applyAlignment="1">
      <alignment horizontal="center" vertical="center"/>
    </xf>
    <xf numFmtId="165" fontId="4" fillId="0" borderId="5" xfId="1" applyNumberFormat="1" applyFont="1" applyBorder="1" applyAlignment="1">
      <alignment horizontal="left" vertical="center"/>
    </xf>
    <xf numFmtId="0" fontId="12" fillId="2" borderId="4" xfId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1" fontId="13" fillId="0" borderId="0" xfId="1" applyNumberFormat="1" applyFont="1" applyAlignment="1">
      <alignment horizontal="center" vertical="center" wrapText="1"/>
    </xf>
    <xf numFmtId="41" fontId="13" fillId="0" borderId="0" xfId="1" applyNumberFormat="1" applyFont="1" applyAlignment="1">
      <alignment horizontal="center" vertical="center" wrapText="1"/>
    </xf>
    <xf numFmtId="0" fontId="14" fillId="0" borderId="0" xfId="0" applyFont="1"/>
    <xf numFmtId="0" fontId="14" fillId="0" borderId="18" xfId="0" applyFont="1" applyBorder="1"/>
    <xf numFmtId="41" fontId="15" fillId="0" borderId="0" xfId="1" applyNumberFormat="1" applyFont="1" applyAlignment="1">
      <alignment horizontal="center" vertical="center" wrapText="1"/>
    </xf>
    <xf numFmtId="41" fontId="15" fillId="0" borderId="0" xfId="1" applyNumberFormat="1" applyFont="1" applyAlignment="1">
      <alignment vertical="center" wrapText="1"/>
    </xf>
    <xf numFmtId="41" fontId="13" fillId="0" borderId="0" xfId="1" applyNumberFormat="1" applyFont="1" applyAlignment="1">
      <alignment vertical="center" wrapText="1"/>
    </xf>
    <xf numFmtId="41" fontId="16" fillId="0" borderId="0" xfId="1" applyNumberFormat="1" applyFont="1" applyAlignment="1">
      <alignment horizontal="center" vertical="center" wrapText="1"/>
    </xf>
    <xf numFmtId="167" fontId="16" fillId="0" borderId="0" xfId="1" applyNumberFormat="1" applyFont="1" applyAlignment="1">
      <alignment horizontal="center" vertical="center"/>
    </xf>
    <xf numFmtId="166" fontId="7" fillId="0" borderId="0" xfId="1" applyNumberFormat="1" applyFont="1" applyAlignment="1">
      <alignment vertical="center"/>
    </xf>
    <xf numFmtId="166" fontId="8" fillId="2" borderId="4" xfId="1" applyNumberFormat="1" applyFont="1" applyFill="1" applyBorder="1" applyAlignment="1">
      <alignment horizontal="center" vertical="center"/>
    </xf>
    <xf numFmtId="166" fontId="9" fillId="2" borderId="4" xfId="1" applyNumberFormat="1" applyFont="1" applyFill="1" applyBorder="1" applyAlignment="1">
      <alignment horizontal="right" vertical="center" wrapText="1"/>
    </xf>
    <xf numFmtId="166" fontId="0" fillId="0" borderId="0" xfId="0" applyNumberFormat="1"/>
    <xf numFmtId="166" fontId="2" fillId="3" borderId="5" xfId="1" applyNumberFormat="1" applyFont="1" applyFill="1" applyBorder="1" applyAlignment="1">
      <alignment horizontal="right" vertical="center" wrapText="1"/>
    </xf>
    <xf numFmtId="166" fontId="2" fillId="4" borderId="6" xfId="1" applyNumberFormat="1" applyFont="1" applyFill="1" applyBorder="1" applyAlignment="1">
      <alignment horizontal="right" vertical="center" wrapText="1"/>
    </xf>
    <xf numFmtId="166" fontId="2" fillId="0" borderId="6" xfId="1" applyNumberFormat="1" applyFont="1" applyBorder="1" applyAlignment="1">
      <alignment horizontal="right" vertical="center" wrapText="1"/>
    </xf>
    <xf numFmtId="166" fontId="2" fillId="0" borderId="11" xfId="1" applyNumberFormat="1" applyFont="1" applyBorder="1" applyAlignment="1">
      <alignment horizontal="right" vertical="center" wrapText="1"/>
    </xf>
    <xf numFmtId="166" fontId="5" fillId="0" borderId="12" xfId="1" applyNumberFormat="1" applyFont="1" applyBorder="1" applyAlignment="1">
      <alignment horizontal="right" vertical="center" wrapText="1"/>
    </xf>
    <xf numFmtId="166" fontId="2" fillId="4" borderId="13" xfId="1" applyNumberFormat="1" applyFont="1" applyFill="1" applyBorder="1" applyAlignment="1">
      <alignment horizontal="right" vertical="center" wrapText="1"/>
    </xf>
    <xf numFmtId="166" fontId="5" fillId="0" borderId="5" xfId="1" applyNumberFormat="1" applyFont="1" applyBorder="1" applyAlignment="1">
      <alignment vertical="center" wrapText="1"/>
    </xf>
    <xf numFmtId="166" fontId="2" fillId="0" borderId="5" xfId="1" applyNumberFormat="1" applyFont="1" applyBorder="1" applyAlignment="1">
      <alignment vertical="center" wrapText="1"/>
    </xf>
    <xf numFmtId="166" fontId="2" fillId="0" borderId="6" xfId="1" applyNumberFormat="1" applyFont="1" applyBorder="1" applyAlignment="1">
      <alignment vertical="center" wrapText="1"/>
    </xf>
    <xf numFmtId="166" fontId="2" fillId="0" borderId="8" xfId="1" applyNumberFormat="1" applyFont="1" applyBorder="1" applyAlignment="1">
      <alignment vertical="center" wrapText="1"/>
    </xf>
    <xf numFmtId="166" fontId="2" fillId="2" borderId="4" xfId="1" applyNumberFormat="1" applyFont="1" applyFill="1" applyBorder="1" applyAlignment="1">
      <alignment vertical="center"/>
    </xf>
  </cellXfs>
  <cellStyles count="2">
    <cellStyle name="Normal" xfId="0" builtinId="0"/>
    <cellStyle name="Normal 2 2 2" xfId="1" xr:uid="{54019C42-D98F-4496-A155-715E78633AB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ub%20Fondos%20y%20Subsidios/Documents/Fondos/FASP%202022/AFF/Borradores/12DIC%20AFF%20PUEBLA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sanchez\AppData\Local\Microsoft\Windows\Temporary%20Internet%20Files\Content.Outlook\JZKSLYX7\PLANTILLA%20SSYE%202018%20Eredi%20-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FF PUE"/>
      <sheetName val="AFF RENDIMIENTOS"/>
      <sheetName val="MINISTRACIONES"/>
      <sheetName val="REINTEGRO"/>
      <sheetName val="CONCILIACION"/>
      <sheetName val="SALDO CERO"/>
      <sheetName val="REPROS"/>
      <sheetName val="OP FED"/>
      <sheetName val="OP EST"/>
      <sheetName val="PASIVOS"/>
      <sheetName val="DEBE HABER"/>
      <sheetName val="Calendario"/>
      <sheetName val="SRFT EG"/>
      <sheetName val="Data_EG"/>
      <sheetName val="Data_DG"/>
    </sheetNames>
    <sheetDataSet>
      <sheetData sheetId="0">
        <row r="58">
          <cell r="AN58">
            <v>0</v>
          </cell>
        </row>
        <row r="259">
          <cell r="AP259">
            <v>0</v>
          </cell>
          <cell r="AS259">
            <v>32260046.199999999</v>
          </cell>
          <cell r="AW259">
            <v>0</v>
          </cell>
          <cell r="AZ259">
            <v>31613471.639999986</v>
          </cell>
          <cell r="BK259">
            <v>0</v>
          </cell>
          <cell r="BN259">
            <v>646574.55999999878</v>
          </cell>
        </row>
        <row r="268">
          <cell r="AP268">
            <v>2500016</v>
          </cell>
          <cell r="AS268">
            <v>0</v>
          </cell>
          <cell r="AW268">
            <v>0</v>
          </cell>
          <cell r="AZ268">
            <v>0</v>
          </cell>
          <cell r="BK268">
            <v>2499144.2999999998</v>
          </cell>
          <cell r="BN268">
            <v>0</v>
          </cell>
        </row>
        <row r="302">
          <cell r="AP302">
            <v>48985515</v>
          </cell>
          <cell r="AS302">
            <v>749633.35</v>
          </cell>
          <cell r="AW302">
            <v>39651080</v>
          </cell>
          <cell r="AZ302">
            <v>0</v>
          </cell>
          <cell r="BK302">
            <v>9334435</v>
          </cell>
          <cell r="BN302">
            <v>749467.88</v>
          </cell>
        </row>
        <row r="352">
          <cell r="AP352">
            <v>3025335</v>
          </cell>
          <cell r="AS352">
            <v>400000</v>
          </cell>
          <cell r="AW352">
            <v>0</v>
          </cell>
          <cell r="AZ352">
            <v>0</v>
          </cell>
          <cell r="BK352">
            <v>2974288.02</v>
          </cell>
          <cell r="BN352">
            <v>331700</v>
          </cell>
        </row>
        <row r="507">
          <cell r="AP507">
            <v>5955000</v>
          </cell>
          <cell r="AS507">
            <v>0</v>
          </cell>
          <cell r="AW507">
            <v>5950670</v>
          </cell>
          <cell r="AZ507">
            <v>0</v>
          </cell>
          <cell r="BK507">
            <v>0</v>
          </cell>
          <cell r="BN507">
            <v>0</v>
          </cell>
        </row>
        <row r="626">
          <cell r="AP626">
            <v>37080050.159999996</v>
          </cell>
          <cell r="AS626">
            <v>4204345.97</v>
          </cell>
          <cell r="AW626">
            <v>19255600</v>
          </cell>
          <cell r="AZ626">
            <v>257200</v>
          </cell>
          <cell r="BK626">
            <v>17824450.16</v>
          </cell>
          <cell r="BN626">
            <v>3947145.9699999997</v>
          </cell>
        </row>
        <row r="1041">
          <cell r="AP1041">
            <v>8025000</v>
          </cell>
          <cell r="AS1041">
            <v>1407600</v>
          </cell>
          <cell r="AW1041">
            <v>0</v>
          </cell>
          <cell r="AZ1041">
            <v>0</v>
          </cell>
          <cell r="BK1041">
            <v>8006808.1100000003</v>
          </cell>
          <cell r="BN1041">
            <v>1407590.79</v>
          </cell>
        </row>
        <row r="1279">
          <cell r="AP1279">
            <v>41343173.240000002</v>
          </cell>
          <cell r="AS1279">
            <v>7881728.3499999996</v>
          </cell>
          <cell r="AW1279">
            <v>0</v>
          </cell>
          <cell r="AZ1279">
            <v>0</v>
          </cell>
          <cell r="BK1279">
            <v>41339984.840000004</v>
          </cell>
          <cell r="BN1279">
            <v>7876751.6600000001</v>
          </cell>
        </row>
        <row r="1619">
          <cell r="AP1619">
            <v>1881683.6</v>
          </cell>
          <cell r="AS1619">
            <v>0</v>
          </cell>
          <cell r="AW1619">
            <v>0</v>
          </cell>
          <cell r="AZ1619">
            <v>0</v>
          </cell>
          <cell r="BK1619">
            <v>1881678.86</v>
          </cell>
          <cell r="BN1619">
            <v>0</v>
          </cell>
        </row>
        <row r="1770">
          <cell r="AP1770">
            <v>9350000</v>
          </cell>
          <cell r="AS1770">
            <v>0</v>
          </cell>
          <cell r="AW1770">
            <v>0</v>
          </cell>
          <cell r="AZ1770">
            <v>0</v>
          </cell>
          <cell r="BK1770">
            <v>9349999.9399999995</v>
          </cell>
          <cell r="BN1770">
            <v>0</v>
          </cell>
        </row>
        <row r="2121">
          <cell r="AP2121">
            <v>4478250.3599999994</v>
          </cell>
          <cell r="AS2121">
            <v>0</v>
          </cell>
          <cell r="AW2121">
            <v>4478250.3499999996</v>
          </cell>
          <cell r="AZ2121">
            <v>0</v>
          </cell>
          <cell r="BK2121">
            <v>0</v>
          </cell>
          <cell r="BN2121">
            <v>0</v>
          </cell>
        </row>
        <row r="2312">
          <cell r="AP2312">
            <v>775000</v>
          </cell>
          <cell r="AS2312">
            <v>0</v>
          </cell>
          <cell r="AW2312">
            <v>0</v>
          </cell>
          <cell r="AZ2312">
            <v>0</v>
          </cell>
          <cell r="BK2312">
            <v>774996</v>
          </cell>
          <cell r="BN2312">
            <v>0</v>
          </cell>
        </row>
        <row r="2505">
          <cell r="AP2505">
            <v>550000</v>
          </cell>
          <cell r="AS2505">
            <v>29500</v>
          </cell>
          <cell r="AW2505">
            <v>0</v>
          </cell>
          <cell r="AZ2505">
            <v>0</v>
          </cell>
          <cell r="BK2505">
            <v>549316.62</v>
          </cell>
          <cell r="BN2505">
            <v>29495.64</v>
          </cell>
        </row>
        <row r="2584">
          <cell r="AP2584">
            <v>3760362</v>
          </cell>
          <cell r="AS2584">
            <v>0</v>
          </cell>
          <cell r="AW2584">
            <v>0</v>
          </cell>
          <cell r="AZ2584">
            <v>0</v>
          </cell>
          <cell r="BK2584">
            <v>3760334.3200000003</v>
          </cell>
          <cell r="BN2584">
            <v>0</v>
          </cell>
        </row>
        <row r="2743">
          <cell r="AP2743">
            <v>2562549.64</v>
          </cell>
          <cell r="AS2743">
            <v>0</v>
          </cell>
          <cell r="AW2743">
            <v>0</v>
          </cell>
          <cell r="AZ2743">
            <v>0</v>
          </cell>
          <cell r="BK2743">
            <v>2562440</v>
          </cell>
          <cell r="BN2743">
            <v>0</v>
          </cell>
        </row>
        <row r="2756">
          <cell r="AP2756">
            <v>526812</v>
          </cell>
          <cell r="AS2756">
            <v>0</v>
          </cell>
          <cell r="AW2756">
            <v>0</v>
          </cell>
          <cell r="AZ2756">
            <v>0</v>
          </cell>
          <cell r="BK2756">
            <v>526811.99</v>
          </cell>
          <cell r="BN2756">
            <v>0</v>
          </cell>
        </row>
        <row r="3228">
          <cell r="AP3228">
            <v>11874000</v>
          </cell>
          <cell r="AS3228">
            <v>0</v>
          </cell>
          <cell r="AW3228">
            <v>0</v>
          </cell>
          <cell r="AZ3228">
            <v>0</v>
          </cell>
          <cell r="BK3228">
            <v>11573848.149999999</v>
          </cell>
          <cell r="BN3228">
            <v>0</v>
          </cell>
        </row>
        <row r="3385">
          <cell r="AP3385">
            <v>558841</v>
          </cell>
          <cell r="AS3385">
            <v>20350</v>
          </cell>
          <cell r="AW3385">
            <v>0</v>
          </cell>
          <cell r="AZ3385">
            <v>0</v>
          </cell>
          <cell r="BK3385">
            <v>558840.69999999995</v>
          </cell>
          <cell r="BN3385">
            <v>20349.990000000002</v>
          </cell>
        </row>
        <row r="3578">
          <cell r="AP3578">
            <v>0</v>
          </cell>
          <cell r="AS3578">
            <v>9123828.9600000009</v>
          </cell>
          <cell r="AW3578">
            <v>0</v>
          </cell>
          <cell r="AZ3578">
            <v>6565233.2899999991</v>
          </cell>
          <cell r="BK3578">
            <v>0</v>
          </cell>
          <cell r="BN3578">
            <v>2558595.669999999</v>
          </cell>
        </row>
        <row r="3584">
          <cell r="AP3584">
            <v>0</v>
          </cell>
          <cell r="AS3584">
            <v>420000</v>
          </cell>
          <cell r="AW3584">
            <v>0</v>
          </cell>
          <cell r="AZ3584">
            <v>0</v>
          </cell>
          <cell r="BK3584">
            <v>0</v>
          </cell>
          <cell r="BN3584">
            <v>419095.03999999998</v>
          </cell>
        </row>
        <row r="3625">
          <cell r="AP3625">
            <v>0</v>
          </cell>
          <cell r="AS3625">
            <v>2000000</v>
          </cell>
          <cell r="AW3625">
            <v>0</v>
          </cell>
          <cell r="AZ3625">
            <v>516472.43000000017</v>
          </cell>
          <cell r="BK3625">
            <v>0</v>
          </cell>
          <cell r="BN3625">
            <v>1346778.96</v>
          </cell>
        </row>
        <row r="3670">
          <cell r="AP3670">
            <v>0</v>
          </cell>
          <cell r="AS3670">
            <v>195000</v>
          </cell>
          <cell r="AW3670">
            <v>0</v>
          </cell>
          <cell r="AZ3670">
            <v>14866.37</v>
          </cell>
          <cell r="BK3670">
            <v>0</v>
          </cell>
          <cell r="BN3670">
            <v>179512.32000000001</v>
          </cell>
        </row>
        <row r="3850">
          <cell r="AP3850">
            <v>1321059</v>
          </cell>
          <cell r="AS3850">
            <v>0</v>
          </cell>
          <cell r="AW3850">
            <v>0</v>
          </cell>
          <cell r="AZ3850">
            <v>0</v>
          </cell>
          <cell r="BK3850">
            <v>1320975.52</v>
          </cell>
          <cell r="BN3850">
            <v>0</v>
          </cell>
        </row>
        <row r="3965">
          <cell r="AP3965">
            <v>4500000</v>
          </cell>
          <cell r="AS3965">
            <v>0</v>
          </cell>
          <cell r="AW3965">
            <v>0</v>
          </cell>
          <cell r="AZ3965">
            <v>0</v>
          </cell>
          <cell r="BK3965">
            <v>4499999.97</v>
          </cell>
          <cell r="BN3965">
            <v>0</v>
          </cell>
        </row>
        <row r="4916">
          <cell r="AP4916">
            <v>3000000</v>
          </cell>
          <cell r="AS4916">
            <v>0</v>
          </cell>
          <cell r="AW4916">
            <v>0</v>
          </cell>
          <cell r="AZ4916">
            <v>0</v>
          </cell>
          <cell r="BK4916">
            <v>2700000.92</v>
          </cell>
          <cell r="BN4916">
            <v>0</v>
          </cell>
        </row>
        <row r="4972">
          <cell r="AP4972">
            <v>1000000</v>
          </cell>
          <cell r="AS4972">
            <v>0</v>
          </cell>
          <cell r="AW4972">
            <v>0</v>
          </cell>
          <cell r="AZ4972">
            <v>0</v>
          </cell>
          <cell r="BK4972">
            <v>999999.81</v>
          </cell>
          <cell r="BN4972">
            <v>0</v>
          </cell>
        </row>
        <row r="5096">
          <cell r="AP5096">
            <v>17500000</v>
          </cell>
          <cell r="AS5096">
            <v>0</v>
          </cell>
          <cell r="AW5096">
            <v>5869808.8399999999</v>
          </cell>
          <cell r="AZ5096">
            <v>0</v>
          </cell>
          <cell r="BK5096">
            <v>11249999.800000001</v>
          </cell>
          <cell r="BN5096">
            <v>0</v>
          </cell>
        </row>
        <row r="5145">
          <cell r="AP5145">
            <v>3000000</v>
          </cell>
          <cell r="AS5145">
            <v>0</v>
          </cell>
          <cell r="AW5145">
            <v>0</v>
          </cell>
          <cell r="AZ5145">
            <v>0</v>
          </cell>
          <cell r="BK5145">
            <v>2997132.6</v>
          </cell>
          <cell r="BN5145">
            <v>0</v>
          </cell>
        </row>
        <row r="5237">
          <cell r="AP5237">
            <v>9045943</v>
          </cell>
          <cell r="AS5237">
            <v>0</v>
          </cell>
          <cell r="AW5237">
            <v>0</v>
          </cell>
          <cell r="AZ5237">
            <v>0</v>
          </cell>
          <cell r="BK5237">
            <v>9041467.25</v>
          </cell>
          <cell r="BN5237">
            <v>0</v>
          </cell>
        </row>
        <row r="5286">
          <cell r="AP5286">
            <v>23924057</v>
          </cell>
          <cell r="AS5286">
            <v>0</v>
          </cell>
          <cell r="AW5286">
            <v>0</v>
          </cell>
          <cell r="AZ5286">
            <v>0</v>
          </cell>
          <cell r="BK5286">
            <v>23792851.079999998</v>
          </cell>
          <cell r="BN5286">
            <v>0</v>
          </cell>
        </row>
        <row r="5346">
          <cell r="AP5346">
            <v>9000000</v>
          </cell>
          <cell r="AS5346">
            <v>0</v>
          </cell>
          <cell r="AW5346">
            <v>0</v>
          </cell>
          <cell r="AZ5346">
            <v>0</v>
          </cell>
          <cell r="BK5346">
            <v>8999999.9000000004</v>
          </cell>
          <cell r="BN5346">
            <v>0</v>
          </cell>
        </row>
        <row r="5522">
          <cell r="AP5522">
            <v>4861695</v>
          </cell>
          <cell r="AS5522">
            <v>0</v>
          </cell>
          <cell r="AW5522">
            <v>0</v>
          </cell>
          <cell r="AZ5522">
            <v>0</v>
          </cell>
          <cell r="BK5522">
            <v>4790168.57</v>
          </cell>
          <cell r="BN5522">
            <v>0</v>
          </cell>
        </row>
        <row r="5651">
          <cell r="AP5651">
            <v>0</v>
          </cell>
          <cell r="AS5651">
            <v>6388017.6699999999</v>
          </cell>
          <cell r="AW5651">
            <v>0</v>
          </cell>
          <cell r="AZ5651">
            <v>5408517.1899999976</v>
          </cell>
          <cell r="BK5651">
            <v>0</v>
          </cell>
          <cell r="BN5651">
            <v>979500.48000000068</v>
          </cell>
        </row>
        <row r="5660">
          <cell r="AP5660">
            <v>0</v>
          </cell>
          <cell r="AS5660">
            <v>30000</v>
          </cell>
          <cell r="AW5660">
            <v>0</v>
          </cell>
          <cell r="AZ5660">
            <v>29931.07</v>
          </cell>
          <cell r="BK5660">
            <v>0</v>
          </cell>
          <cell r="BN5660">
            <v>0</v>
          </cell>
        </row>
        <row r="5682">
          <cell r="AP5682">
            <v>680000</v>
          </cell>
          <cell r="AS5682">
            <v>34995</v>
          </cell>
          <cell r="AW5682">
            <v>0</v>
          </cell>
          <cell r="AZ5682">
            <v>34271.020000000004</v>
          </cell>
          <cell r="BK5682">
            <v>650760</v>
          </cell>
          <cell r="BN5682">
            <v>0</v>
          </cell>
        </row>
        <row r="5717">
          <cell r="AP5717">
            <v>0</v>
          </cell>
          <cell r="AS5717">
            <v>121040</v>
          </cell>
          <cell r="AW5717">
            <v>0</v>
          </cell>
          <cell r="AZ5717">
            <v>0</v>
          </cell>
          <cell r="BK5717">
            <v>0</v>
          </cell>
          <cell r="BN5717">
            <v>119045</v>
          </cell>
        </row>
      </sheetData>
      <sheetData sheetId="1" refreshError="1"/>
      <sheetData sheetId="2">
        <row r="5">
          <cell r="H5">
            <v>44926</v>
          </cell>
        </row>
      </sheetData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 2018 "/>
      <sheetName val="24 San Luis Potosi"/>
      <sheetName val="25 Sinaloa"/>
      <sheetName val="26 Sonora"/>
      <sheetName val="28 Tamaulipas"/>
      <sheetName val="Evaluacion del Desempeño"/>
      <sheetName val="Formacion Inicial"/>
      <sheetName val="Control de Confianza"/>
      <sheetName val="InformacionCUP"/>
      <sheetName val="Competencias Basicas"/>
      <sheetName val="Nivel de Mando"/>
      <sheetName val="Puesto"/>
      <sheetName val="Centro de Trabajo"/>
      <sheetName val="Escolaridad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1321EA-8BB5-41E4-B9F4-5C3874ED3EBB}">
  <sheetPr>
    <pageSetUpPr fitToPage="1"/>
  </sheetPr>
  <dimension ref="A1:V205"/>
  <sheetViews>
    <sheetView tabSelected="1" topLeftCell="F162" zoomScale="40" zoomScaleNormal="40" workbookViewId="0">
      <selection activeCell="N202" sqref="N202"/>
    </sheetView>
  </sheetViews>
  <sheetFormatPr baseColWidth="10" defaultRowHeight="15"/>
  <cols>
    <col min="1" max="1" width="10.85546875" customWidth="1"/>
    <col min="2" max="2" width="10.85546875" style="62" customWidth="1"/>
    <col min="3" max="3" width="13.28515625" customWidth="1"/>
    <col min="4" max="4" width="107.7109375" bestFit="1" customWidth="1"/>
    <col min="5" max="22" width="38.5703125" customWidth="1"/>
    <col min="23" max="23" width="14.42578125" bestFit="1" customWidth="1"/>
  </cols>
  <sheetData>
    <row r="1" spans="1:22" ht="37.5" customHeight="1">
      <c r="A1" s="70" t="s">
        <v>58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</row>
    <row r="2" spans="1:22" ht="37.5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</row>
    <row r="3" spans="1:22" ht="37.5">
      <c r="A3" s="71" t="s">
        <v>61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</row>
    <row r="4" spans="1:22" ht="37.5">
      <c r="A4" s="71" t="s">
        <v>59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</row>
    <row r="5" spans="1:22" ht="38.25" customHeight="1">
      <c r="A5" s="70" t="s">
        <v>60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</row>
    <row r="6" spans="1:22" ht="15.75" thickBot="1"/>
    <row r="7" spans="1:22" ht="27" customHeight="1" thickBot="1">
      <c r="A7" s="1"/>
      <c r="B7" s="1"/>
      <c r="C7" s="1"/>
      <c r="D7" s="2" t="s">
        <v>0</v>
      </c>
      <c r="E7" s="3" t="s">
        <v>1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/>
    </row>
    <row r="8" spans="1:22" ht="27" thickBot="1">
      <c r="A8" s="1"/>
      <c r="B8" s="1"/>
      <c r="C8" s="1"/>
      <c r="D8" s="6">
        <f>[1]MINISTRACIONES!H5</f>
        <v>44926</v>
      </c>
      <c r="E8" s="7" t="s">
        <v>2</v>
      </c>
      <c r="F8" s="7"/>
      <c r="G8" s="7"/>
      <c r="H8" s="7" t="s">
        <v>3</v>
      </c>
      <c r="I8" s="7"/>
      <c r="J8" s="7"/>
      <c r="K8" s="8" t="s">
        <v>4</v>
      </c>
      <c r="L8" s="9"/>
      <c r="M8" s="10"/>
      <c r="N8" s="7" t="s">
        <v>5</v>
      </c>
      <c r="O8" s="7"/>
      <c r="P8" s="7"/>
      <c r="Q8" s="7" t="s">
        <v>6</v>
      </c>
      <c r="R8" s="7"/>
      <c r="S8" s="7"/>
      <c r="T8" s="11" t="s">
        <v>7</v>
      </c>
      <c r="U8" s="11"/>
      <c r="V8" s="11"/>
    </row>
    <row r="9" spans="1:22" ht="108" customHeight="1" thickBot="1">
      <c r="A9" s="12" t="s">
        <v>8</v>
      </c>
      <c r="B9" s="12" t="s">
        <v>9</v>
      </c>
      <c r="C9" s="12" t="s">
        <v>10</v>
      </c>
      <c r="D9" s="13" t="s">
        <v>11</v>
      </c>
      <c r="E9" s="14" t="s">
        <v>12</v>
      </c>
      <c r="F9" s="14" t="s">
        <v>13</v>
      </c>
      <c r="G9" s="14" t="s">
        <v>14</v>
      </c>
      <c r="H9" s="14" t="s">
        <v>12</v>
      </c>
      <c r="I9" s="14" t="s">
        <v>13</v>
      </c>
      <c r="J9" s="14" t="s">
        <v>14</v>
      </c>
      <c r="K9" s="14" t="s">
        <v>12</v>
      </c>
      <c r="L9" s="14" t="s">
        <v>13</v>
      </c>
      <c r="M9" s="14" t="s">
        <v>14</v>
      </c>
      <c r="N9" s="14" t="s">
        <v>12</v>
      </c>
      <c r="O9" s="14" t="s">
        <v>13</v>
      </c>
      <c r="P9" s="14" t="s">
        <v>14</v>
      </c>
      <c r="Q9" s="14" t="s">
        <v>12</v>
      </c>
      <c r="R9" s="14" t="s">
        <v>13</v>
      </c>
      <c r="S9" s="14" t="s">
        <v>14</v>
      </c>
      <c r="T9" s="14" t="s">
        <v>12</v>
      </c>
      <c r="U9" s="14" t="s">
        <v>13</v>
      </c>
      <c r="V9" s="14" t="s">
        <v>14</v>
      </c>
    </row>
    <row r="10" spans="1:22" ht="24.75" customHeight="1">
      <c r="A10" s="15">
        <v>1</v>
      </c>
      <c r="B10" s="16" t="s">
        <v>15</v>
      </c>
      <c r="C10" s="16"/>
      <c r="D10" s="16"/>
      <c r="E10" s="76">
        <f t="shared" ref="E10:V10" si="0">E11+E18</f>
        <v>0</v>
      </c>
      <c r="F10" s="76">
        <f t="shared" si="0"/>
        <v>0</v>
      </c>
      <c r="G10" s="76">
        <f t="shared" si="0"/>
        <v>0</v>
      </c>
      <c r="H10" s="76">
        <f>H11+H18</f>
        <v>0</v>
      </c>
      <c r="I10" s="76">
        <f>I11+I18</f>
        <v>0</v>
      </c>
      <c r="J10" s="76">
        <f>J11+J18</f>
        <v>0</v>
      </c>
      <c r="K10" s="76">
        <f t="shared" si="0"/>
        <v>0</v>
      </c>
      <c r="L10" s="76">
        <f t="shared" si="0"/>
        <v>0</v>
      </c>
      <c r="M10" s="76">
        <f t="shared" si="0"/>
        <v>0</v>
      </c>
      <c r="N10" s="76">
        <f t="shared" si="0"/>
        <v>0</v>
      </c>
      <c r="O10" s="76">
        <f t="shared" si="0"/>
        <v>0</v>
      </c>
      <c r="P10" s="76">
        <f t="shared" si="0"/>
        <v>0</v>
      </c>
      <c r="Q10" s="76">
        <f t="shared" si="0"/>
        <v>0</v>
      </c>
      <c r="R10" s="76">
        <f t="shared" si="0"/>
        <v>0</v>
      </c>
      <c r="S10" s="76">
        <f t="shared" si="0"/>
        <v>0</v>
      </c>
      <c r="T10" s="76">
        <f t="shared" si="0"/>
        <v>0</v>
      </c>
      <c r="U10" s="76">
        <f t="shared" si="0"/>
        <v>0</v>
      </c>
      <c r="V10" s="76">
        <f t="shared" si="0"/>
        <v>0</v>
      </c>
    </row>
    <row r="11" spans="1:22" ht="24.75" customHeight="1">
      <c r="A11" s="17"/>
      <c r="B11" s="18">
        <v>1</v>
      </c>
      <c r="C11" s="19" t="s">
        <v>16</v>
      </c>
      <c r="D11" s="19"/>
      <c r="E11" s="77">
        <f>SUM(E12:E17)</f>
        <v>0</v>
      </c>
      <c r="F11" s="77">
        <f t="shared" ref="F11:V11" si="1">SUM(F12:F17)</f>
        <v>0</v>
      </c>
      <c r="G11" s="77">
        <f t="shared" si="1"/>
        <v>0</v>
      </c>
      <c r="H11" s="77">
        <f>SUM(H12:H17)</f>
        <v>0</v>
      </c>
      <c r="I11" s="77">
        <f>SUM(I12:I17)</f>
        <v>0</v>
      </c>
      <c r="J11" s="77">
        <f>SUM(J12:J17)</f>
        <v>0</v>
      </c>
      <c r="K11" s="77">
        <f t="shared" si="1"/>
        <v>0</v>
      </c>
      <c r="L11" s="77">
        <f t="shared" si="1"/>
        <v>0</v>
      </c>
      <c r="M11" s="77">
        <f t="shared" si="1"/>
        <v>0</v>
      </c>
      <c r="N11" s="77">
        <f t="shared" si="1"/>
        <v>0</v>
      </c>
      <c r="O11" s="77">
        <f t="shared" si="1"/>
        <v>0</v>
      </c>
      <c r="P11" s="77">
        <f>SUM(P12:P17)</f>
        <v>0</v>
      </c>
      <c r="Q11" s="77">
        <f t="shared" si="1"/>
        <v>0</v>
      </c>
      <c r="R11" s="77">
        <f t="shared" si="1"/>
        <v>0</v>
      </c>
      <c r="S11" s="77">
        <f t="shared" si="1"/>
        <v>0</v>
      </c>
      <c r="T11" s="77">
        <f t="shared" si="1"/>
        <v>0</v>
      </c>
      <c r="U11" s="77">
        <f t="shared" si="1"/>
        <v>0</v>
      </c>
      <c r="V11" s="77">
        <f t="shared" si="1"/>
        <v>0</v>
      </c>
    </row>
    <row r="12" spans="1:22" ht="24.75" customHeight="1">
      <c r="A12" s="17"/>
      <c r="B12" s="20"/>
      <c r="C12" s="21">
        <v>1000</v>
      </c>
      <c r="D12" s="22" t="s">
        <v>17</v>
      </c>
      <c r="E12" s="23">
        <v>0</v>
      </c>
      <c r="F12" s="23">
        <v>0</v>
      </c>
      <c r="G12" s="78">
        <f t="shared" ref="G12:G17" si="2">E12+F12</f>
        <v>0</v>
      </c>
      <c r="H12" s="23">
        <v>0</v>
      </c>
      <c r="I12" s="23">
        <v>0</v>
      </c>
      <c r="J12" s="78">
        <f t="shared" ref="J12:J17" si="3">H12+I12</f>
        <v>0</v>
      </c>
      <c r="K12" s="23">
        <v>0</v>
      </c>
      <c r="L12" s="23">
        <v>0</v>
      </c>
      <c r="M12" s="78">
        <f t="shared" ref="M12:M17" si="4">K12+L12</f>
        <v>0</v>
      </c>
      <c r="N12" s="23">
        <v>0</v>
      </c>
      <c r="O12" s="23">
        <v>0</v>
      </c>
      <c r="P12" s="78">
        <f t="shared" ref="P12:P17" si="5">N12+O12</f>
        <v>0</v>
      </c>
      <c r="Q12" s="23">
        <v>0</v>
      </c>
      <c r="R12" s="23">
        <v>0</v>
      </c>
      <c r="S12" s="78">
        <f t="shared" ref="S12:S17" si="6">Q12+R12</f>
        <v>0</v>
      </c>
      <c r="T12" s="23">
        <f t="shared" ref="T12:U17" si="7">E12-H12-Q12-N12-K12</f>
        <v>0</v>
      </c>
      <c r="U12" s="23">
        <f t="shared" si="7"/>
        <v>0</v>
      </c>
      <c r="V12" s="78">
        <f t="shared" ref="V12:V17" si="8">T12+U12</f>
        <v>0</v>
      </c>
    </row>
    <row r="13" spans="1:22" ht="24.75" customHeight="1">
      <c r="A13" s="17"/>
      <c r="B13" s="20"/>
      <c r="C13" s="21">
        <v>2000</v>
      </c>
      <c r="D13" s="22" t="s">
        <v>18</v>
      </c>
      <c r="E13" s="23">
        <f>'[1]AFF PUE'!AN58</f>
        <v>0</v>
      </c>
      <c r="F13" s="23">
        <v>0</v>
      </c>
      <c r="G13" s="78">
        <f t="shared" si="2"/>
        <v>0</v>
      </c>
      <c r="H13" s="23">
        <v>0</v>
      </c>
      <c r="I13" s="23">
        <v>0</v>
      </c>
      <c r="J13" s="78">
        <f t="shared" si="3"/>
        <v>0</v>
      </c>
      <c r="K13" s="23">
        <v>0</v>
      </c>
      <c r="L13" s="23">
        <v>0</v>
      </c>
      <c r="M13" s="78">
        <f t="shared" si="4"/>
        <v>0</v>
      </c>
      <c r="N13" s="23">
        <v>0</v>
      </c>
      <c r="O13" s="23">
        <v>0</v>
      </c>
      <c r="P13" s="78">
        <f t="shared" si="5"/>
        <v>0</v>
      </c>
      <c r="Q13" s="23">
        <v>0</v>
      </c>
      <c r="R13" s="23">
        <v>0</v>
      </c>
      <c r="S13" s="78">
        <f t="shared" si="6"/>
        <v>0</v>
      </c>
      <c r="T13" s="23">
        <f t="shared" si="7"/>
        <v>0</v>
      </c>
      <c r="U13" s="23">
        <f t="shared" si="7"/>
        <v>0</v>
      </c>
      <c r="V13" s="78">
        <f t="shared" si="8"/>
        <v>0</v>
      </c>
    </row>
    <row r="14" spans="1:22" ht="24.75" customHeight="1">
      <c r="A14" s="17"/>
      <c r="B14" s="20"/>
      <c r="C14" s="21">
        <v>3000</v>
      </c>
      <c r="D14" s="22" t="s">
        <v>19</v>
      </c>
      <c r="E14" s="23">
        <v>0</v>
      </c>
      <c r="F14" s="23">
        <v>0</v>
      </c>
      <c r="G14" s="78">
        <f t="shared" si="2"/>
        <v>0</v>
      </c>
      <c r="H14" s="23">
        <v>0</v>
      </c>
      <c r="I14" s="23">
        <v>0</v>
      </c>
      <c r="J14" s="78">
        <f t="shared" si="3"/>
        <v>0</v>
      </c>
      <c r="K14" s="23">
        <v>0</v>
      </c>
      <c r="L14" s="23">
        <v>0</v>
      </c>
      <c r="M14" s="78">
        <f t="shared" si="4"/>
        <v>0</v>
      </c>
      <c r="N14" s="23">
        <v>0</v>
      </c>
      <c r="O14" s="23">
        <v>0</v>
      </c>
      <c r="P14" s="78">
        <f t="shared" si="5"/>
        <v>0</v>
      </c>
      <c r="Q14" s="23">
        <v>0</v>
      </c>
      <c r="R14" s="23">
        <v>0</v>
      </c>
      <c r="S14" s="78">
        <f t="shared" si="6"/>
        <v>0</v>
      </c>
      <c r="T14" s="23">
        <f t="shared" si="7"/>
        <v>0</v>
      </c>
      <c r="U14" s="23">
        <f t="shared" si="7"/>
        <v>0</v>
      </c>
      <c r="V14" s="78">
        <f t="shared" si="8"/>
        <v>0</v>
      </c>
    </row>
    <row r="15" spans="1:22" ht="24.75" customHeight="1">
      <c r="A15" s="17"/>
      <c r="B15" s="20"/>
      <c r="C15" s="21">
        <v>4000</v>
      </c>
      <c r="D15" s="22" t="s">
        <v>20</v>
      </c>
      <c r="E15" s="23">
        <v>0</v>
      </c>
      <c r="F15" s="23">
        <v>0</v>
      </c>
      <c r="G15" s="78">
        <f t="shared" si="2"/>
        <v>0</v>
      </c>
      <c r="H15" s="23">
        <v>0</v>
      </c>
      <c r="I15" s="23">
        <v>0</v>
      </c>
      <c r="J15" s="78">
        <f t="shared" si="3"/>
        <v>0</v>
      </c>
      <c r="K15" s="23">
        <v>0</v>
      </c>
      <c r="L15" s="23">
        <v>0</v>
      </c>
      <c r="M15" s="78">
        <f t="shared" si="4"/>
        <v>0</v>
      </c>
      <c r="N15" s="23">
        <v>0</v>
      </c>
      <c r="O15" s="23">
        <v>0</v>
      </c>
      <c r="P15" s="78">
        <f t="shared" si="5"/>
        <v>0</v>
      </c>
      <c r="Q15" s="23">
        <v>0</v>
      </c>
      <c r="R15" s="23">
        <v>0</v>
      </c>
      <c r="S15" s="78">
        <f t="shared" si="6"/>
        <v>0</v>
      </c>
      <c r="T15" s="23">
        <f t="shared" si="7"/>
        <v>0</v>
      </c>
      <c r="U15" s="23">
        <f t="shared" si="7"/>
        <v>0</v>
      </c>
      <c r="V15" s="78">
        <f t="shared" si="8"/>
        <v>0</v>
      </c>
    </row>
    <row r="16" spans="1:22" ht="24.75" customHeight="1">
      <c r="A16" s="17"/>
      <c r="B16" s="20"/>
      <c r="C16" s="21">
        <v>5000</v>
      </c>
      <c r="D16" s="22" t="s">
        <v>21</v>
      </c>
      <c r="E16" s="23">
        <v>0</v>
      </c>
      <c r="F16" s="23">
        <v>0</v>
      </c>
      <c r="G16" s="78">
        <f t="shared" si="2"/>
        <v>0</v>
      </c>
      <c r="H16" s="23">
        <v>0</v>
      </c>
      <c r="I16" s="23">
        <v>0</v>
      </c>
      <c r="J16" s="78">
        <f t="shared" si="3"/>
        <v>0</v>
      </c>
      <c r="K16" s="23">
        <v>0</v>
      </c>
      <c r="L16" s="23">
        <v>0</v>
      </c>
      <c r="M16" s="78">
        <f t="shared" si="4"/>
        <v>0</v>
      </c>
      <c r="N16" s="23">
        <v>0</v>
      </c>
      <c r="O16" s="23">
        <v>0</v>
      </c>
      <c r="P16" s="78">
        <f t="shared" si="5"/>
        <v>0</v>
      </c>
      <c r="Q16" s="23">
        <v>0</v>
      </c>
      <c r="R16" s="23">
        <v>0</v>
      </c>
      <c r="S16" s="78">
        <f t="shared" si="6"/>
        <v>0</v>
      </c>
      <c r="T16" s="23">
        <f t="shared" si="7"/>
        <v>0</v>
      </c>
      <c r="U16" s="23">
        <f t="shared" si="7"/>
        <v>0</v>
      </c>
      <c r="V16" s="78">
        <f t="shared" si="8"/>
        <v>0</v>
      </c>
    </row>
    <row r="17" spans="1:22" ht="24.75" customHeight="1">
      <c r="A17" s="17"/>
      <c r="B17" s="20"/>
      <c r="C17" s="21">
        <v>6000</v>
      </c>
      <c r="D17" s="22" t="s">
        <v>22</v>
      </c>
      <c r="E17" s="23">
        <v>0</v>
      </c>
      <c r="F17" s="23">
        <v>0</v>
      </c>
      <c r="G17" s="78">
        <f t="shared" si="2"/>
        <v>0</v>
      </c>
      <c r="H17" s="23">
        <v>0</v>
      </c>
      <c r="I17" s="23">
        <v>0</v>
      </c>
      <c r="J17" s="78">
        <f t="shared" si="3"/>
        <v>0</v>
      </c>
      <c r="K17" s="23">
        <v>0</v>
      </c>
      <c r="L17" s="23">
        <v>0</v>
      </c>
      <c r="M17" s="78">
        <f t="shared" si="4"/>
        <v>0</v>
      </c>
      <c r="N17" s="23">
        <v>0</v>
      </c>
      <c r="O17" s="23">
        <v>0</v>
      </c>
      <c r="P17" s="78">
        <f t="shared" si="5"/>
        <v>0</v>
      </c>
      <c r="Q17" s="23">
        <v>0</v>
      </c>
      <c r="R17" s="23">
        <v>0</v>
      </c>
      <c r="S17" s="78">
        <f t="shared" si="6"/>
        <v>0</v>
      </c>
      <c r="T17" s="23">
        <f t="shared" si="7"/>
        <v>0</v>
      </c>
      <c r="U17" s="23">
        <f t="shared" si="7"/>
        <v>0</v>
      </c>
      <c r="V17" s="78">
        <f t="shared" si="8"/>
        <v>0</v>
      </c>
    </row>
    <row r="18" spans="1:22" ht="24.75" customHeight="1">
      <c r="A18" s="17"/>
      <c r="B18" s="24">
        <v>2</v>
      </c>
      <c r="C18" s="19" t="s">
        <v>23</v>
      </c>
      <c r="D18" s="19"/>
      <c r="E18" s="77">
        <f t="shared" ref="E18:V18" si="9">SUM(E19:E24)</f>
        <v>0</v>
      </c>
      <c r="F18" s="77">
        <f t="shared" si="9"/>
        <v>0</v>
      </c>
      <c r="G18" s="77">
        <f t="shared" si="9"/>
        <v>0</v>
      </c>
      <c r="H18" s="77">
        <f>SUM(H19:H24)</f>
        <v>0</v>
      </c>
      <c r="I18" s="77">
        <f>SUM(I19:I24)</f>
        <v>0</v>
      </c>
      <c r="J18" s="77">
        <f>SUM(J19:J24)</f>
        <v>0</v>
      </c>
      <c r="K18" s="77">
        <f t="shared" si="9"/>
        <v>0</v>
      </c>
      <c r="L18" s="77">
        <f t="shared" si="9"/>
        <v>0</v>
      </c>
      <c r="M18" s="77">
        <f t="shared" si="9"/>
        <v>0</v>
      </c>
      <c r="N18" s="77">
        <f t="shared" si="9"/>
        <v>0</v>
      </c>
      <c r="O18" s="77">
        <f t="shared" si="9"/>
        <v>0</v>
      </c>
      <c r="P18" s="77">
        <f>SUM(P19:P24)</f>
        <v>0</v>
      </c>
      <c r="Q18" s="77">
        <f t="shared" si="9"/>
        <v>0</v>
      </c>
      <c r="R18" s="77">
        <f t="shared" si="9"/>
        <v>0</v>
      </c>
      <c r="S18" s="77">
        <f t="shared" si="9"/>
        <v>0</v>
      </c>
      <c r="T18" s="77">
        <f t="shared" si="9"/>
        <v>0</v>
      </c>
      <c r="U18" s="77">
        <f t="shared" si="9"/>
        <v>0</v>
      </c>
      <c r="V18" s="77">
        <f t="shared" si="9"/>
        <v>0</v>
      </c>
    </row>
    <row r="19" spans="1:22" ht="24.75" customHeight="1">
      <c r="A19" s="17"/>
      <c r="B19" s="25"/>
      <c r="C19" s="21">
        <v>1000</v>
      </c>
      <c r="D19" s="22" t="s">
        <v>17</v>
      </c>
      <c r="E19" s="23">
        <v>0</v>
      </c>
      <c r="F19" s="23">
        <v>0</v>
      </c>
      <c r="G19" s="78">
        <f t="shared" ref="G19:G24" si="10">E19+F19</f>
        <v>0</v>
      </c>
      <c r="H19" s="23">
        <v>0</v>
      </c>
      <c r="I19" s="23">
        <v>0</v>
      </c>
      <c r="J19" s="78">
        <f t="shared" ref="J19:J24" si="11">H19+I19</f>
        <v>0</v>
      </c>
      <c r="K19" s="23">
        <v>0</v>
      </c>
      <c r="L19" s="23">
        <v>0</v>
      </c>
      <c r="M19" s="78">
        <f t="shared" ref="M19:M24" si="12">K19+L19</f>
        <v>0</v>
      </c>
      <c r="N19" s="23">
        <v>0</v>
      </c>
      <c r="O19" s="23">
        <v>0</v>
      </c>
      <c r="P19" s="78">
        <f t="shared" ref="P19:P24" si="13">N19+O19</f>
        <v>0</v>
      </c>
      <c r="Q19" s="23">
        <v>0</v>
      </c>
      <c r="R19" s="23">
        <v>0</v>
      </c>
      <c r="S19" s="78">
        <f t="shared" ref="S19:S24" si="14">Q19+R19</f>
        <v>0</v>
      </c>
      <c r="T19" s="23">
        <f t="shared" ref="T19:U24" si="15">E19-H19-Q19-N19-K19</f>
        <v>0</v>
      </c>
      <c r="U19" s="23">
        <f t="shared" si="15"/>
        <v>0</v>
      </c>
      <c r="V19" s="78">
        <f t="shared" ref="V19:V24" si="16">T19+U19</f>
        <v>0</v>
      </c>
    </row>
    <row r="20" spans="1:22" ht="24.75" customHeight="1">
      <c r="A20" s="17"/>
      <c r="B20" s="25"/>
      <c r="C20" s="21">
        <v>2000</v>
      </c>
      <c r="D20" s="22" t="s">
        <v>18</v>
      </c>
      <c r="E20" s="23">
        <v>0</v>
      </c>
      <c r="F20" s="23">
        <v>0</v>
      </c>
      <c r="G20" s="78">
        <f t="shared" si="10"/>
        <v>0</v>
      </c>
      <c r="H20" s="23">
        <v>0</v>
      </c>
      <c r="I20" s="23">
        <v>0</v>
      </c>
      <c r="J20" s="78">
        <f t="shared" si="11"/>
        <v>0</v>
      </c>
      <c r="K20" s="23">
        <v>0</v>
      </c>
      <c r="L20" s="23">
        <v>0</v>
      </c>
      <c r="M20" s="78">
        <f t="shared" si="12"/>
        <v>0</v>
      </c>
      <c r="N20" s="23">
        <v>0</v>
      </c>
      <c r="O20" s="23">
        <v>0</v>
      </c>
      <c r="P20" s="78">
        <f t="shared" si="13"/>
        <v>0</v>
      </c>
      <c r="Q20" s="23">
        <v>0</v>
      </c>
      <c r="R20" s="23">
        <v>0</v>
      </c>
      <c r="S20" s="78">
        <f t="shared" si="14"/>
        <v>0</v>
      </c>
      <c r="T20" s="23">
        <f t="shared" si="15"/>
        <v>0</v>
      </c>
      <c r="U20" s="23">
        <f t="shared" si="15"/>
        <v>0</v>
      </c>
      <c r="V20" s="78">
        <f t="shared" si="16"/>
        <v>0</v>
      </c>
    </row>
    <row r="21" spans="1:22" ht="24.75" customHeight="1">
      <c r="A21" s="17"/>
      <c r="B21" s="25"/>
      <c r="C21" s="21">
        <v>3000</v>
      </c>
      <c r="D21" s="22" t="s">
        <v>19</v>
      </c>
      <c r="E21" s="23">
        <v>0</v>
      </c>
      <c r="F21" s="23">
        <v>0</v>
      </c>
      <c r="G21" s="78">
        <f t="shared" si="10"/>
        <v>0</v>
      </c>
      <c r="H21" s="23">
        <v>0</v>
      </c>
      <c r="I21" s="23">
        <v>0</v>
      </c>
      <c r="J21" s="78">
        <f t="shared" si="11"/>
        <v>0</v>
      </c>
      <c r="K21" s="23">
        <v>0</v>
      </c>
      <c r="L21" s="23">
        <v>0</v>
      </c>
      <c r="M21" s="78">
        <f t="shared" si="12"/>
        <v>0</v>
      </c>
      <c r="N21" s="23">
        <v>0</v>
      </c>
      <c r="O21" s="23">
        <v>0</v>
      </c>
      <c r="P21" s="78">
        <f t="shared" si="13"/>
        <v>0</v>
      </c>
      <c r="Q21" s="23">
        <v>0</v>
      </c>
      <c r="R21" s="23">
        <v>0</v>
      </c>
      <c r="S21" s="78">
        <f t="shared" si="14"/>
        <v>0</v>
      </c>
      <c r="T21" s="23">
        <f t="shared" si="15"/>
        <v>0</v>
      </c>
      <c r="U21" s="23">
        <f t="shared" si="15"/>
        <v>0</v>
      </c>
      <c r="V21" s="78">
        <f t="shared" si="16"/>
        <v>0</v>
      </c>
    </row>
    <row r="22" spans="1:22" ht="24.75" customHeight="1">
      <c r="A22" s="17"/>
      <c r="B22" s="25"/>
      <c r="C22" s="21">
        <v>4000</v>
      </c>
      <c r="D22" s="22" t="s">
        <v>20</v>
      </c>
      <c r="E22" s="23">
        <v>0</v>
      </c>
      <c r="F22" s="23">
        <v>0</v>
      </c>
      <c r="G22" s="78">
        <f t="shared" si="10"/>
        <v>0</v>
      </c>
      <c r="H22" s="23">
        <v>0</v>
      </c>
      <c r="I22" s="23">
        <v>0</v>
      </c>
      <c r="J22" s="78">
        <f t="shared" si="11"/>
        <v>0</v>
      </c>
      <c r="K22" s="23">
        <v>0</v>
      </c>
      <c r="L22" s="23">
        <v>0</v>
      </c>
      <c r="M22" s="78">
        <f t="shared" si="12"/>
        <v>0</v>
      </c>
      <c r="N22" s="23">
        <v>0</v>
      </c>
      <c r="O22" s="23">
        <v>0</v>
      </c>
      <c r="P22" s="78">
        <f t="shared" si="13"/>
        <v>0</v>
      </c>
      <c r="Q22" s="23">
        <v>0</v>
      </c>
      <c r="R22" s="23">
        <v>0</v>
      </c>
      <c r="S22" s="78">
        <f t="shared" si="14"/>
        <v>0</v>
      </c>
      <c r="T22" s="23">
        <f t="shared" si="15"/>
        <v>0</v>
      </c>
      <c r="U22" s="23">
        <f t="shared" si="15"/>
        <v>0</v>
      </c>
      <c r="V22" s="78">
        <f t="shared" si="16"/>
        <v>0</v>
      </c>
    </row>
    <row r="23" spans="1:22" ht="24.75" customHeight="1">
      <c r="A23" s="17"/>
      <c r="B23" s="25"/>
      <c r="C23" s="21">
        <v>5000</v>
      </c>
      <c r="D23" s="22" t="s">
        <v>21</v>
      </c>
      <c r="E23" s="26">
        <v>0</v>
      </c>
      <c r="F23" s="23">
        <v>0</v>
      </c>
      <c r="G23" s="78">
        <f t="shared" si="10"/>
        <v>0</v>
      </c>
      <c r="H23" s="23">
        <v>0</v>
      </c>
      <c r="I23" s="23">
        <v>0</v>
      </c>
      <c r="J23" s="78">
        <f t="shared" si="11"/>
        <v>0</v>
      </c>
      <c r="K23" s="23">
        <v>0</v>
      </c>
      <c r="L23" s="23">
        <v>0</v>
      </c>
      <c r="M23" s="78">
        <f t="shared" si="12"/>
        <v>0</v>
      </c>
      <c r="N23" s="23">
        <v>0</v>
      </c>
      <c r="O23" s="23">
        <v>0</v>
      </c>
      <c r="P23" s="78">
        <f t="shared" si="13"/>
        <v>0</v>
      </c>
      <c r="Q23" s="23">
        <v>0</v>
      </c>
      <c r="R23" s="23">
        <v>0</v>
      </c>
      <c r="S23" s="78">
        <f t="shared" si="14"/>
        <v>0</v>
      </c>
      <c r="T23" s="23">
        <f t="shared" si="15"/>
        <v>0</v>
      </c>
      <c r="U23" s="23">
        <f t="shared" si="15"/>
        <v>0</v>
      </c>
      <c r="V23" s="78">
        <f t="shared" si="16"/>
        <v>0</v>
      </c>
    </row>
    <row r="24" spans="1:22" ht="24.75" customHeight="1" thickBot="1">
      <c r="A24" s="27"/>
      <c r="B24" s="28"/>
      <c r="C24" s="29">
        <v>6000</v>
      </c>
      <c r="D24" s="30" t="s">
        <v>22</v>
      </c>
      <c r="E24" s="31">
        <v>0</v>
      </c>
      <c r="F24" s="31">
        <v>0</v>
      </c>
      <c r="G24" s="78">
        <f t="shared" si="10"/>
        <v>0</v>
      </c>
      <c r="H24" s="31">
        <v>0</v>
      </c>
      <c r="I24" s="31">
        <v>0</v>
      </c>
      <c r="J24" s="78">
        <f t="shared" si="11"/>
        <v>0</v>
      </c>
      <c r="K24" s="31">
        <v>0</v>
      </c>
      <c r="L24" s="31">
        <v>0</v>
      </c>
      <c r="M24" s="78">
        <f t="shared" si="12"/>
        <v>0</v>
      </c>
      <c r="N24" s="31">
        <v>0</v>
      </c>
      <c r="O24" s="31">
        <v>0</v>
      </c>
      <c r="P24" s="78">
        <f t="shared" si="13"/>
        <v>0</v>
      </c>
      <c r="Q24" s="31">
        <v>0</v>
      </c>
      <c r="R24" s="31">
        <v>0</v>
      </c>
      <c r="S24" s="78">
        <f t="shared" si="14"/>
        <v>0</v>
      </c>
      <c r="T24" s="31">
        <f t="shared" si="15"/>
        <v>0</v>
      </c>
      <c r="U24" s="31">
        <f t="shared" si="15"/>
        <v>0</v>
      </c>
      <c r="V24" s="78">
        <f t="shared" si="16"/>
        <v>0</v>
      </c>
    </row>
    <row r="25" spans="1:22" ht="24.75" customHeight="1">
      <c r="A25" s="15">
        <v>2</v>
      </c>
      <c r="B25" s="16" t="s">
        <v>24</v>
      </c>
      <c r="C25" s="16"/>
      <c r="D25" s="16"/>
      <c r="E25" s="76">
        <f>E26+E33</f>
        <v>105570916.16</v>
      </c>
      <c r="F25" s="76">
        <f t="shared" ref="F25:V25" si="17">F26+F33</f>
        <v>39021625.520000003</v>
      </c>
      <c r="G25" s="76">
        <f t="shared" si="17"/>
        <v>144592541.68000001</v>
      </c>
      <c r="H25" s="76">
        <f>H26+H33</f>
        <v>64857350</v>
      </c>
      <c r="I25" s="76">
        <f>I26+I33</f>
        <v>31870671.639999986</v>
      </c>
      <c r="J25" s="76">
        <f>J26+J33</f>
        <v>96728021.639999986</v>
      </c>
      <c r="K25" s="76">
        <f t="shared" si="17"/>
        <v>40639125.590000004</v>
      </c>
      <c r="L25" s="76">
        <f t="shared" si="17"/>
        <v>7082479.1999999983</v>
      </c>
      <c r="M25" s="76">
        <f t="shared" si="17"/>
        <v>47721604.789999999</v>
      </c>
      <c r="N25" s="76">
        <f t="shared" si="17"/>
        <v>0</v>
      </c>
      <c r="O25" s="76">
        <f t="shared" si="17"/>
        <v>0</v>
      </c>
      <c r="P25" s="76">
        <f>P26+P33</f>
        <v>0</v>
      </c>
      <c r="Q25" s="76">
        <f t="shared" si="17"/>
        <v>0</v>
      </c>
      <c r="R25" s="76">
        <f t="shared" si="17"/>
        <v>0</v>
      </c>
      <c r="S25" s="76">
        <f t="shared" si="17"/>
        <v>0</v>
      </c>
      <c r="T25" s="76">
        <f t="shared" si="17"/>
        <v>74440.569999999832</v>
      </c>
      <c r="U25" s="76">
        <f t="shared" si="17"/>
        <v>68474.68000001472</v>
      </c>
      <c r="V25" s="76">
        <f t="shared" si="17"/>
        <v>142915.25000001455</v>
      </c>
    </row>
    <row r="26" spans="1:22" ht="24.75" customHeight="1">
      <c r="A26" s="17"/>
      <c r="B26" s="24">
        <v>1</v>
      </c>
      <c r="C26" s="32" t="s">
        <v>25</v>
      </c>
      <c r="D26" s="32"/>
      <c r="E26" s="77">
        <f>SUM(E27:E32)</f>
        <v>54510866</v>
      </c>
      <c r="F26" s="77">
        <f t="shared" ref="F26:V26" si="18">SUM(F27:F32)</f>
        <v>33409679.550000001</v>
      </c>
      <c r="G26" s="77">
        <f t="shared" si="18"/>
        <v>87920545.550000012</v>
      </c>
      <c r="H26" s="77">
        <f>SUM(H27:H32)</f>
        <v>39651080</v>
      </c>
      <c r="I26" s="77">
        <f>SUM(I27:I32)</f>
        <v>31613471.639999986</v>
      </c>
      <c r="J26" s="77">
        <f>SUM(J27:J32)</f>
        <v>71264551.639999986</v>
      </c>
      <c r="K26" s="77">
        <f t="shared" si="18"/>
        <v>14807867.32</v>
      </c>
      <c r="L26" s="77">
        <f t="shared" si="18"/>
        <v>1727742.4399999988</v>
      </c>
      <c r="M26" s="77">
        <f t="shared" si="18"/>
        <v>16535609.759999998</v>
      </c>
      <c r="N26" s="77">
        <f t="shared" si="18"/>
        <v>0</v>
      </c>
      <c r="O26" s="77">
        <f t="shared" si="18"/>
        <v>0</v>
      </c>
      <c r="P26" s="77">
        <f>SUM(P27:P32)</f>
        <v>0</v>
      </c>
      <c r="Q26" s="77">
        <f t="shared" si="18"/>
        <v>0</v>
      </c>
      <c r="R26" s="77">
        <f t="shared" si="18"/>
        <v>0</v>
      </c>
      <c r="S26" s="77">
        <f t="shared" si="18"/>
        <v>0</v>
      </c>
      <c r="T26" s="77">
        <f t="shared" si="18"/>
        <v>51918.680000000168</v>
      </c>
      <c r="U26" s="77">
        <f t="shared" si="18"/>
        <v>68465.470000014757</v>
      </c>
      <c r="V26" s="77">
        <f t="shared" si="18"/>
        <v>120384.15000001492</v>
      </c>
    </row>
    <row r="27" spans="1:22" ht="24.75" customHeight="1">
      <c r="A27" s="17"/>
      <c r="B27" s="25"/>
      <c r="C27" s="21">
        <v>1000</v>
      </c>
      <c r="D27" s="22" t="s">
        <v>17</v>
      </c>
      <c r="E27" s="23">
        <f>'[1]AFF PUE'!AP259</f>
        <v>0</v>
      </c>
      <c r="F27" s="23">
        <f>'[1]AFF PUE'!AS259</f>
        <v>32260046.199999999</v>
      </c>
      <c r="G27" s="78">
        <f t="shared" ref="G27:G32" si="19">E27+F27</f>
        <v>32260046.199999999</v>
      </c>
      <c r="H27" s="23">
        <f>'[1]AFF PUE'!AW259</f>
        <v>0</v>
      </c>
      <c r="I27" s="23">
        <f>'[1]AFF PUE'!AZ259</f>
        <v>31613471.639999986</v>
      </c>
      <c r="J27" s="78">
        <f t="shared" ref="J27:J32" si="20">H27+I27</f>
        <v>31613471.639999986</v>
      </c>
      <c r="K27" s="23">
        <f>'[1]AFF PUE'!BK259</f>
        <v>0</v>
      </c>
      <c r="L27" s="23">
        <f>'[1]AFF PUE'!BN259</f>
        <v>646574.55999999878</v>
      </c>
      <c r="M27" s="78">
        <f t="shared" ref="M27:M32" si="21">K27+L27</f>
        <v>646574.55999999878</v>
      </c>
      <c r="N27" s="23">
        <v>0</v>
      </c>
      <c r="O27" s="23">
        <v>0</v>
      </c>
      <c r="P27" s="78">
        <f t="shared" ref="P27:P32" si="22">N27+O27</f>
        <v>0</v>
      </c>
      <c r="Q27" s="23">
        <v>0</v>
      </c>
      <c r="R27" s="23">
        <v>0</v>
      </c>
      <c r="S27" s="78">
        <f t="shared" ref="S27:S32" si="23">Q27+R27</f>
        <v>0</v>
      </c>
      <c r="T27" s="23">
        <f t="shared" ref="T27:U32" si="24">E27-H27-Q27-N27-K27</f>
        <v>0</v>
      </c>
      <c r="U27" s="23">
        <f t="shared" si="24"/>
        <v>1.4784745872020721E-8</v>
      </c>
      <c r="V27" s="78">
        <f t="shared" ref="V27:V32" si="25">T27+U27</f>
        <v>1.4784745872020721E-8</v>
      </c>
    </row>
    <row r="28" spans="1:22" ht="24.75" customHeight="1">
      <c r="A28" s="17"/>
      <c r="B28" s="25"/>
      <c r="C28" s="21">
        <v>2000</v>
      </c>
      <c r="D28" s="22" t="s">
        <v>18</v>
      </c>
      <c r="E28" s="23">
        <f>'[1]AFF PUE'!AP268</f>
        <v>2500016</v>
      </c>
      <c r="F28" s="23">
        <f>'[1]AFF PUE'!AS268</f>
        <v>0</v>
      </c>
      <c r="G28" s="78">
        <f t="shared" si="19"/>
        <v>2500016</v>
      </c>
      <c r="H28" s="23">
        <f>'[1]AFF PUE'!AW268</f>
        <v>0</v>
      </c>
      <c r="I28" s="23">
        <f>'[1]AFF PUE'!AZ268</f>
        <v>0</v>
      </c>
      <c r="J28" s="78">
        <f t="shared" si="20"/>
        <v>0</v>
      </c>
      <c r="K28" s="23">
        <f>'[1]AFF PUE'!BK268</f>
        <v>2499144.2999999998</v>
      </c>
      <c r="L28" s="23">
        <f>'[1]AFF PUE'!BN268</f>
        <v>0</v>
      </c>
      <c r="M28" s="78">
        <f t="shared" si="21"/>
        <v>2499144.2999999998</v>
      </c>
      <c r="N28" s="23">
        <v>0</v>
      </c>
      <c r="O28" s="23">
        <v>0</v>
      </c>
      <c r="P28" s="78">
        <f t="shared" si="22"/>
        <v>0</v>
      </c>
      <c r="Q28" s="23">
        <v>0</v>
      </c>
      <c r="R28" s="23">
        <v>0</v>
      </c>
      <c r="S28" s="78">
        <f t="shared" si="23"/>
        <v>0</v>
      </c>
      <c r="T28" s="23">
        <f t="shared" si="24"/>
        <v>871.70000000018626</v>
      </c>
      <c r="U28" s="23">
        <f t="shared" si="24"/>
        <v>0</v>
      </c>
      <c r="V28" s="78">
        <f t="shared" si="25"/>
        <v>871.70000000018626</v>
      </c>
    </row>
    <row r="29" spans="1:22" ht="24.75" customHeight="1">
      <c r="A29" s="17"/>
      <c r="B29" s="25"/>
      <c r="C29" s="21">
        <v>3000</v>
      </c>
      <c r="D29" s="22" t="s">
        <v>19</v>
      </c>
      <c r="E29" s="23">
        <f>'[1]AFF PUE'!AP302</f>
        <v>48985515</v>
      </c>
      <c r="F29" s="23">
        <f>'[1]AFF PUE'!AS302</f>
        <v>749633.35</v>
      </c>
      <c r="G29" s="78">
        <f t="shared" si="19"/>
        <v>49735148.350000001</v>
      </c>
      <c r="H29" s="23">
        <f>'[1]AFF PUE'!AW302</f>
        <v>39651080</v>
      </c>
      <c r="I29" s="23">
        <f>'[1]AFF PUE'!AZ302</f>
        <v>0</v>
      </c>
      <c r="J29" s="78">
        <f t="shared" si="20"/>
        <v>39651080</v>
      </c>
      <c r="K29" s="23">
        <f>'[1]AFF PUE'!BK302</f>
        <v>9334435</v>
      </c>
      <c r="L29" s="23">
        <f>'[1]AFF PUE'!BN302</f>
        <v>749467.88</v>
      </c>
      <c r="M29" s="78">
        <f t="shared" si="21"/>
        <v>10083902.880000001</v>
      </c>
      <c r="N29" s="23">
        <v>0</v>
      </c>
      <c r="O29" s="23">
        <v>0</v>
      </c>
      <c r="P29" s="78">
        <f t="shared" si="22"/>
        <v>0</v>
      </c>
      <c r="Q29" s="23">
        <v>0</v>
      </c>
      <c r="R29" s="23">
        <v>0</v>
      </c>
      <c r="S29" s="78">
        <f t="shared" si="23"/>
        <v>0</v>
      </c>
      <c r="T29" s="23">
        <f t="shared" si="24"/>
        <v>0</v>
      </c>
      <c r="U29" s="23">
        <f t="shared" si="24"/>
        <v>165.46999999997206</v>
      </c>
      <c r="V29" s="78">
        <f t="shared" si="25"/>
        <v>165.46999999997206</v>
      </c>
    </row>
    <row r="30" spans="1:22" ht="24.75" customHeight="1">
      <c r="A30" s="17"/>
      <c r="B30" s="25"/>
      <c r="C30" s="21">
        <v>4000</v>
      </c>
      <c r="D30" s="22" t="s">
        <v>20</v>
      </c>
      <c r="E30" s="23">
        <v>0</v>
      </c>
      <c r="F30" s="23">
        <v>0</v>
      </c>
      <c r="G30" s="78">
        <f t="shared" si="19"/>
        <v>0</v>
      </c>
      <c r="H30" s="23">
        <v>0</v>
      </c>
      <c r="I30" s="23">
        <v>0</v>
      </c>
      <c r="J30" s="78">
        <f t="shared" si="20"/>
        <v>0</v>
      </c>
      <c r="K30" s="23">
        <v>0</v>
      </c>
      <c r="L30" s="23">
        <v>0</v>
      </c>
      <c r="M30" s="78">
        <f t="shared" si="21"/>
        <v>0</v>
      </c>
      <c r="N30" s="23">
        <v>0</v>
      </c>
      <c r="O30" s="23">
        <v>0</v>
      </c>
      <c r="P30" s="78">
        <f t="shared" si="22"/>
        <v>0</v>
      </c>
      <c r="Q30" s="23">
        <v>0</v>
      </c>
      <c r="R30" s="23">
        <v>0</v>
      </c>
      <c r="S30" s="78">
        <f t="shared" si="23"/>
        <v>0</v>
      </c>
      <c r="T30" s="23">
        <f t="shared" si="24"/>
        <v>0</v>
      </c>
      <c r="U30" s="23">
        <f t="shared" si="24"/>
        <v>0</v>
      </c>
      <c r="V30" s="78">
        <f t="shared" si="25"/>
        <v>0</v>
      </c>
    </row>
    <row r="31" spans="1:22" ht="24.75" customHeight="1">
      <c r="A31" s="17"/>
      <c r="B31" s="25"/>
      <c r="C31" s="21">
        <v>5000</v>
      </c>
      <c r="D31" s="22" t="s">
        <v>21</v>
      </c>
      <c r="E31" s="23">
        <f>'[1]AFF PUE'!AP352</f>
        <v>3025335</v>
      </c>
      <c r="F31" s="23">
        <f>'[1]AFF PUE'!AS352</f>
        <v>400000</v>
      </c>
      <c r="G31" s="78">
        <f t="shared" si="19"/>
        <v>3425335</v>
      </c>
      <c r="H31" s="23">
        <f>'[1]AFF PUE'!AW352</f>
        <v>0</v>
      </c>
      <c r="I31" s="23">
        <f>'[1]AFF PUE'!AZ352</f>
        <v>0</v>
      </c>
      <c r="J31" s="78">
        <f t="shared" si="20"/>
        <v>0</v>
      </c>
      <c r="K31" s="23">
        <f>'[1]AFF PUE'!BK352</f>
        <v>2974288.02</v>
      </c>
      <c r="L31" s="23">
        <f>'[1]AFF PUE'!BN352</f>
        <v>331700</v>
      </c>
      <c r="M31" s="78">
        <f t="shared" si="21"/>
        <v>3305988.02</v>
      </c>
      <c r="N31" s="23">
        <v>0</v>
      </c>
      <c r="O31" s="23">
        <v>0</v>
      </c>
      <c r="P31" s="78">
        <f t="shared" si="22"/>
        <v>0</v>
      </c>
      <c r="Q31" s="23">
        <v>0</v>
      </c>
      <c r="R31" s="23">
        <v>0</v>
      </c>
      <c r="S31" s="78">
        <f t="shared" si="23"/>
        <v>0</v>
      </c>
      <c r="T31" s="23">
        <f t="shared" si="24"/>
        <v>51046.979999999981</v>
      </c>
      <c r="U31" s="23">
        <f t="shared" si="24"/>
        <v>68300</v>
      </c>
      <c r="V31" s="78">
        <f t="shared" si="25"/>
        <v>119346.97999999998</v>
      </c>
    </row>
    <row r="32" spans="1:22" ht="24.75" customHeight="1">
      <c r="A32" s="17"/>
      <c r="B32" s="25"/>
      <c r="C32" s="21">
        <v>6000</v>
      </c>
      <c r="D32" s="22" t="s">
        <v>22</v>
      </c>
      <c r="E32" s="23">
        <v>0</v>
      </c>
      <c r="F32" s="23">
        <v>0</v>
      </c>
      <c r="G32" s="78">
        <f t="shared" si="19"/>
        <v>0</v>
      </c>
      <c r="H32" s="23">
        <v>0</v>
      </c>
      <c r="I32" s="23">
        <v>0</v>
      </c>
      <c r="J32" s="78">
        <f t="shared" si="20"/>
        <v>0</v>
      </c>
      <c r="K32" s="23">
        <v>0</v>
      </c>
      <c r="L32" s="23">
        <v>0</v>
      </c>
      <c r="M32" s="78">
        <f t="shared" si="21"/>
        <v>0</v>
      </c>
      <c r="N32" s="23">
        <v>0</v>
      </c>
      <c r="O32" s="23">
        <v>0</v>
      </c>
      <c r="P32" s="78">
        <f t="shared" si="22"/>
        <v>0</v>
      </c>
      <c r="Q32" s="23">
        <v>0</v>
      </c>
      <c r="R32" s="23">
        <v>0</v>
      </c>
      <c r="S32" s="78">
        <f t="shared" si="23"/>
        <v>0</v>
      </c>
      <c r="T32" s="23">
        <f t="shared" si="24"/>
        <v>0</v>
      </c>
      <c r="U32" s="23">
        <f t="shared" si="24"/>
        <v>0</v>
      </c>
      <c r="V32" s="78">
        <f t="shared" si="25"/>
        <v>0</v>
      </c>
    </row>
    <row r="33" spans="1:22" ht="24.75" customHeight="1">
      <c r="A33" s="17"/>
      <c r="B33" s="24">
        <v>2</v>
      </c>
      <c r="C33" s="19" t="s">
        <v>26</v>
      </c>
      <c r="D33" s="19"/>
      <c r="E33" s="77">
        <f>SUM(E34:E39)</f>
        <v>51060050.159999996</v>
      </c>
      <c r="F33" s="77">
        <f t="shared" ref="F33:V33" si="26">SUM(F34:F39)</f>
        <v>5611945.9699999997</v>
      </c>
      <c r="G33" s="77">
        <f t="shared" si="26"/>
        <v>56671996.129999995</v>
      </c>
      <c r="H33" s="77">
        <f>SUM(H34:H39)</f>
        <v>25206270</v>
      </c>
      <c r="I33" s="77">
        <f>SUM(I34:I39)</f>
        <v>257200</v>
      </c>
      <c r="J33" s="77">
        <f>SUM(J34:J39)</f>
        <v>25463470</v>
      </c>
      <c r="K33" s="77">
        <f t="shared" si="26"/>
        <v>25831258.27</v>
      </c>
      <c r="L33" s="77">
        <f t="shared" si="26"/>
        <v>5354736.76</v>
      </c>
      <c r="M33" s="77">
        <f t="shared" si="26"/>
        <v>31185995.030000001</v>
      </c>
      <c r="N33" s="77">
        <f t="shared" si="26"/>
        <v>0</v>
      </c>
      <c r="O33" s="77">
        <f t="shared" si="26"/>
        <v>0</v>
      </c>
      <c r="P33" s="77">
        <f>SUM(P34:P39)</f>
        <v>0</v>
      </c>
      <c r="Q33" s="77">
        <f t="shared" si="26"/>
        <v>0</v>
      </c>
      <c r="R33" s="77">
        <f t="shared" si="26"/>
        <v>0</v>
      </c>
      <c r="S33" s="77">
        <f t="shared" si="26"/>
        <v>0</v>
      </c>
      <c r="T33" s="77">
        <f t="shared" si="26"/>
        <v>22521.889999999665</v>
      </c>
      <c r="U33" s="77">
        <f t="shared" si="26"/>
        <v>9.2099999999627471</v>
      </c>
      <c r="V33" s="77">
        <f t="shared" si="26"/>
        <v>22531.099999999627</v>
      </c>
    </row>
    <row r="34" spans="1:22" ht="24.75" customHeight="1">
      <c r="A34" s="17"/>
      <c r="B34" s="25"/>
      <c r="C34" s="21">
        <v>1000</v>
      </c>
      <c r="D34" s="22" t="s">
        <v>17</v>
      </c>
      <c r="E34" s="23">
        <v>0</v>
      </c>
      <c r="F34" s="23">
        <v>0</v>
      </c>
      <c r="G34" s="78">
        <f t="shared" ref="G34:G39" si="27">E34+F34</f>
        <v>0</v>
      </c>
      <c r="H34" s="23">
        <v>0</v>
      </c>
      <c r="I34" s="23">
        <v>0</v>
      </c>
      <c r="J34" s="78">
        <f t="shared" ref="J34:J39" si="28">H34+I34</f>
        <v>0</v>
      </c>
      <c r="K34" s="23">
        <v>0</v>
      </c>
      <c r="L34" s="23">
        <v>0</v>
      </c>
      <c r="M34" s="78">
        <f t="shared" ref="M34:M39" si="29">K34+L34</f>
        <v>0</v>
      </c>
      <c r="N34" s="23">
        <v>0</v>
      </c>
      <c r="O34" s="23">
        <v>0</v>
      </c>
      <c r="P34" s="78">
        <f t="shared" ref="P34:P39" si="30">N34+O34</f>
        <v>0</v>
      </c>
      <c r="Q34" s="23">
        <v>0</v>
      </c>
      <c r="R34" s="23">
        <v>0</v>
      </c>
      <c r="S34" s="78">
        <f t="shared" ref="S34:S39" si="31">Q34+R34</f>
        <v>0</v>
      </c>
      <c r="T34" s="23">
        <f t="shared" ref="T34:U39" si="32">E34-H34-Q34-N34-K34</f>
        <v>0</v>
      </c>
      <c r="U34" s="23">
        <f t="shared" si="32"/>
        <v>0</v>
      </c>
      <c r="V34" s="78">
        <f t="shared" ref="V34:V39" si="33">T34+U34</f>
        <v>0</v>
      </c>
    </row>
    <row r="35" spans="1:22" ht="24.75" customHeight="1">
      <c r="A35" s="17"/>
      <c r="B35" s="25"/>
      <c r="C35" s="21">
        <v>2000</v>
      </c>
      <c r="D35" s="22" t="s">
        <v>18</v>
      </c>
      <c r="E35" s="23">
        <f>'[1]AFF PUE'!AP507</f>
        <v>5955000</v>
      </c>
      <c r="F35" s="23">
        <f>'[1]AFF PUE'!AS507</f>
        <v>0</v>
      </c>
      <c r="G35" s="78">
        <f t="shared" si="27"/>
        <v>5955000</v>
      </c>
      <c r="H35" s="23">
        <f>'[1]AFF PUE'!AW507</f>
        <v>5950670</v>
      </c>
      <c r="I35" s="23">
        <f>'[1]AFF PUE'!AZ507</f>
        <v>0</v>
      </c>
      <c r="J35" s="78">
        <f t="shared" si="28"/>
        <v>5950670</v>
      </c>
      <c r="K35" s="23">
        <f>'[1]AFF PUE'!BK507</f>
        <v>0</v>
      </c>
      <c r="L35" s="23">
        <f>'[1]AFF PUE'!BN507</f>
        <v>0</v>
      </c>
      <c r="M35" s="78">
        <f t="shared" si="29"/>
        <v>0</v>
      </c>
      <c r="N35" s="23">
        <v>0</v>
      </c>
      <c r="O35" s="23">
        <v>0</v>
      </c>
      <c r="P35" s="78">
        <f t="shared" si="30"/>
        <v>0</v>
      </c>
      <c r="Q35" s="23">
        <v>0</v>
      </c>
      <c r="R35" s="23">
        <v>0</v>
      </c>
      <c r="S35" s="78">
        <f t="shared" si="31"/>
        <v>0</v>
      </c>
      <c r="T35" s="23">
        <f t="shared" si="32"/>
        <v>4330</v>
      </c>
      <c r="U35" s="23">
        <f t="shared" si="32"/>
        <v>0</v>
      </c>
      <c r="V35" s="78">
        <f t="shared" si="33"/>
        <v>4330</v>
      </c>
    </row>
    <row r="36" spans="1:22" ht="24.75" customHeight="1">
      <c r="A36" s="17"/>
      <c r="B36" s="25"/>
      <c r="C36" s="21">
        <v>3000</v>
      </c>
      <c r="D36" s="22" t="s">
        <v>19</v>
      </c>
      <c r="E36" s="23">
        <f>'[1]AFF PUE'!AP626</f>
        <v>37080050.159999996</v>
      </c>
      <c r="F36" s="23">
        <f>'[1]AFF PUE'!AS626</f>
        <v>4204345.97</v>
      </c>
      <c r="G36" s="78">
        <f t="shared" si="27"/>
        <v>41284396.129999995</v>
      </c>
      <c r="H36" s="23">
        <f>'[1]AFF PUE'!AW626</f>
        <v>19255600</v>
      </c>
      <c r="I36" s="23">
        <f>'[1]AFF PUE'!AZ626</f>
        <v>257200</v>
      </c>
      <c r="J36" s="78">
        <f t="shared" si="28"/>
        <v>19512800</v>
      </c>
      <c r="K36" s="23">
        <f>'[1]AFF PUE'!BK626</f>
        <v>17824450.16</v>
      </c>
      <c r="L36" s="23">
        <f>'[1]AFF PUE'!BN626</f>
        <v>3947145.9699999997</v>
      </c>
      <c r="M36" s="78">
        <f t="shared" si="29"/>
        <v>21771596.129999999</v>
      </c>
      <c r="N36" s="23">
        <v>0</v>
      </c>
      <c r="O36" s="23">
        <v>0</v>
      </c>
      <c r="P36" s="78">
        <f t="shared" si="30"/>
        <v>0</v>
      </c>
      <c r="Q36" s="23">
        <v>0</v>
      </c>
      <c r="R36" s="23">
        <v>0</v>
      </c>
      <c r="S36" s="78">
        <f t="shared" si="31"/>
        <v>0</v>
      </c>
      <c r="T36" s="23">
        <f t="shared" si="32"/>
        <v>0</v>
      </c>
      <c r="U36" s="23">
        <f t="shared" si="32"/>
        <v>0</v>
      </c>
      <c r="V36" s="78">
        <f t="shared" si="33"/>
        <v>0</v>
      </c>
    </row>
    <row r="37" spans="1:22" ht="24.75" customHeight="1">
      <c r="A37" s="17"/>
      <c r="B37" s="25"/>
      <c r="C37" s="21">
        <v>4000</v>
      </c>
      <c r="D37" s="22" t="s">
        <v>20</v>
      </c>
      <c r="E37" s="23">
        <v>0</v>
      </c>
      <c r="F37" s="23">
        <v>0</v>
      </c>
      <c r="G37" s="78">
        <f t="shared" si="27"/>
        <v>0</v>
      </c>
      <c r="H37" s="23">
        <v>0</v>
      </c>
      <c r="I37" s="23">
        <v>0</v>
      </c>
      <c r="J37" s="78">
        <f t="shared" si="28"/>
        <v>0</v>
      </c>
      <c r="K37" s="23">
        <v>0</v>
      </c>
      <c r="L37" s="23">
        <v>0</v>
      </c>
      <c r="M37" s="78">
        <f t="shared" si="29"/>
        <v>0</v>
      </c>
      <c r="N37" s="23">
        <v>0</v>
      </c>
      <c r="O37" s="23">
        <v>0</v>
      </c>
      <c r="P37" s="78">
        <f t="shared" si="30"/>
        <v>0</v>
      </c>
      <c r="Q37" s="23">
        <v>0</v>
      </c>
      <c r="R37" s="23">
        <v>0</v>
      </c>
      <c r="S37" s="78">
        <f t="shared" si="31"/>
        <v>0</v>
      </c>
      <c r="T37" s="23">
        <f t="shared" si="32"/>
        <v>0</v>
      </c>
      <c r="U37" s="23">
        <f t="shared" si="32"/>
        <v>0</v>
      </c>
      <c r="V37" s="78">
        <f t="shared" si="33"/>
        <v>0</v>
      </c>
    </row>
    <row r="38" spans="1:22" ht="24.75" customHeight="1">
      <c r="A38" s="17"/>
      <c r="B38" s="25"/>
      <c r="C38" s="21">
        <v>5000</v>
      </c>
      <c r="D38" s="22" t="s">
        <v>21</v>
      </c>
      <c r="E38" s="23">
        <f>'[1]AFF PUE'!AP1041</f>
        <v>8025000</v>
      </c>
      <c r="F38" s="23">
        <f>'[1]AFF PUE'!AS1041</f>
        <v>1407600</v>
      </c>
      <c r="G38" s="78">
        <f t="shared" si="27"/>
        <v>9432600</v>
      </c>
      <c r="H38" s="23">
        <f>'[1]AFF PUE'!AW1041</f>
        <v>0</v>
      </c>
      <c r="I38" s="23">
        <f>'[1]AFF PUE'!AZ1041</f>
        <v>0</v>
      </c>
      <c r="J38" s="78">
        <f t="shared" si="28"/>
        <v>0</v>
      </c>
      <c r="K38" s="23">
        <f>'[1]AFF PUE'!BK1041</f>
        <v>8006808.1100000003</v>
      </c>
      <c r="L38" s="23">
        <f>'[1]AFF PUE'!BN1041</f>
        <v>1407590.79</v>
      </c>
      <c r="M38" s="78">
        <f t="shared" si="29"/>
        <v>9414398.9000000004</v>
      </c>
      <c r="N38" s="23">
        <v>0</v>
      </c>
      <c r="O38" s="23">
        <v>0</v>
      </c>
      <c r="P38" s="78">
        <f t="shared" si="30"/>
        <v>0</v>
      </c>
      <c r="Q38" s="23">
        <v>0</v>
      </c>
      <c r="R38" s="23">
        <v>0</v>
      </c>
      <c r="S38" s="78">
        <f t="shared" si="31"/>
        <v>0</v>
      </c>
      <c r="T38" s="23">
        <f t="shared" si="32"/>
        <v>18191.889999999665</v>
      </c>
      <c r="U38" s="23">
        <f t="shared" si="32"/>
        <v>9.2099999999627471</v>
      </c>
      <c r="V38" s="78">
        <f t="shared" si="33"/>
        <v>18201.099999999627</v>
      </c>
    </row>
    <row r="39" spans="1:22" ht="24.75" customHeight="1" thickBot="1">
      <c r="A39" s="27"/>
      <c r="B39" s="28"/>
      <c r="C39" s="29">
        <v>6000</v>
      </c>
      <c r="D39" s="30" t="s">
        <v>22</v>
      </c>
      <c r="E39" s="31">
        <v>0</v>
      </c>
      <c r="F39" s="23">
        <v>0</v>
      </c>
      <c r="G39" s="78">
        <f t="shared" si="27"/>
        <v>0</v>
      </c>
      <c r="H39" s="23">
        <v>0</v>
      </c>
      <c r="I39" s="23">
        <v>0</v>
      </c>
      <c r="J39" s="78">
        <f t="shared" si="28"/>
        <v>0</v>
      </c>
      <c r="K39" s="31">
        <v>0</v>
      </c>
      <c r="L39" s="31">
        <v>0</v>
      </c>
      <c r="M39" s="78">
        <f t="shared" si="29"/>
        <v>0</v>
      </c>
      <c r="N39" s="31">
        <v>0</v>
      </c>
      <c r="O39" s="31">
        <v>0</v>
      </c>
      <c r="P39" s="78">
        <f t="shared" si="30"/>
        <v>0</v>
      </c>
      <c r="Q39" s="31">
        <v>0</v>
      </c>
      <c r="R39" s="31">
        <v>0</v>
      </c>
      <c r="S39" s="78">
        <f t="shared" si="31"/>
        <v>0</v>
      </c>
      <c r="T39" s="31">
        <f t="shared" si="32"/>
        <v>0</v>
      </c>
      <c r="U39" s="31">
        <f t="shared" si="32"/>
        <v>0</v>
      </c>
      <c r="V39" s="78">
        <f t="shared" si="33"/>
        <v>0</v>
      </c>
    </row>
    <row r="40" spans="1:22" ht="24.75" customHeight="1">
      <c r="A40" s="33">
        <v>3</v>
      </c>
      <c r="B40" s="16" t="s">
        <v>27</v>
      </c>
      <c r="C40" s="16"/>
      <c r="D40" s="16"/>
      <c r="E40" s="76">
        <f t="shared" ref="E40:V40" si="34">E41+E48+E55+E62+E69+E76+E83</f>
        <v>77101830.840000004</v>
      </c>
      <c r="F40" s="76">
        <f t="shared" si="34"/>
        <v>7911228.3499999996</v>
      </c>
      <c r="G40" s="76">
        <f t="shared" si="34"/>
        <v>85013059.189999998</v>
      </c>
      <c r="H40" s="76">
        <f t="shared" si="34"/>
        <v>4478250.3499999996</v>
      </c>
      <c r="I40" s="76">
        <f t="shared" si="34"/>
        <v>0</v>
      </c>
      <c r="J40" s="76">
        <f t="shared" si="34"/>
        <v>4478250.3499999996</v>
      </c>
      <c r="K40" s="76">
        <f t="shared" si="34"/>
        <v>72319410.719999999</v>
      </c>
      <c r="L40" s="76">
        <f t="shared" si="34"/>
        <v>7906247.2999999998</v>
      </c>
      <c r="M40" s="76">
        <f t="shared" si="34"/>
        <v>80225658.019999981</v>
      </c>
      <c r="N40" s="76">
        <f t="shared" si="34"/>
        <v>0</v>
      </c>
      <c r="O40" s="76">
        <f t="shared" si="34"/>
        <v>0</v>
      </c>
      <c r="P40" s="76">
        <f>P41+P48+P55+P62+P69+P76+P83</f>
        <v>0</v>
      </c>
      <c r="Q40" s="76">
        <f t="shared" si="34"/>
        <v>0</v>
      </c>
      <c r="R40" s="76">
        <f t="shared" si="34"/>
        <v>0</v>
      </c>
      <c r="S40" s="76">
        <f t="shared" si="34"/>
        <v>0</v>
      </c>
      <c r="T40" s="76">
        <f t="shared" si="34"/>
        <v>304169.77000000037</v>
      </c>
      <c r="U40" s="76">
        <f t="shared" si="34"/>
        <v>4981.049999999479</v>
      </c>
      <c r="V40" s="76">
        <f t="shared" si="34"/>
        <v>309150.81999999983</v>
      </c>
    </row>
    <row r="41" spans="1:22" ht="24.75" customHeight="1">
      <c r="A41" s="34"/>
      <c r="B41" s="24">
        <v>1</v>
      </c>
      <c r="C41" s="19" t="s">
        <v>28</v>
      </c>
      <c r="D41" s="19"/>
      <c r="E41" s="77">
        <f>SUM(E42:E47)</f>
        <v>52574856.840000004</v>
      </c>
      <c r="F41" s="77">
        <f t="shared" ref="F41:V41" si="35">SUM(F42:F47)</f>
        <v>7881728.3499999996</v>
      </c>
      <c r="G41" s="77">
        <f t="shared" si="35"/>
        <v>60456585.190000005</v>
      </c>
      <c r="H41" s="77">
        <f>SUM(H42:H47)</f>
        <v>0</v>
      </c>
      <c r="I41" s="77">
        <f>SUM(I42:I47)</f>
        <v>0</v>
      </c>
      <c r="J41" s="77">
        <f>SUM(J42:J47)</f>
        <v>0</v>
      </c>
      <c r="K41" s="77">
        <f t="shared" si="35"/>
        <v>52571663.640000001</v>
      </c>
      <c r="L41" s="77">
        <f t="shared" si="35"/>
        <v>7876751.6600000001</v>
      </c>
      <c r="M41" s="77">
        <f t="shared" si="35"/>
        <v>60448415.299999997</v>
      </c>
      <c r="N41" s="77">
        <f t="shared" si="35"/>
        <v>0</v>
      </c>
      <c r="O41" s="77">
        <f t="shared" si="35"/>
        <v>0</v>
      </c>
      <c r="P41" s="77">
        <f>SUM(P42:P47)</f>
        <v>0</v>
      </c>
      <c r="Q41" s="77">
        <f t="shared" si="35"/>
        <v>0</v>
      </c>
      <c r="R41" s="77">
        <f t="shared" si="35"/>
        <v>0</v>
      </c>
      <c r="S41" s="77">
        <f t="shared" si="35"/>
        <v>0</v>
      </c>
      <c r="T41" s="77">
        <f t="shared" si="35"/>
        <v>3193.1999999992549</v>
      </c>
      <c r="U41" s="77">
        <f t="shared" si="35"/>
        <v>4976.6899999994785</v>
      </c>
      <c r="V41" s="77">
        <f t="shared" si="35"/>
        <v>8169.8899999987334</v>
      </c>
    </row>
    <row r="42" spans="1:22" ht="24.75" customHeight="1">
      <c r="A42" s="34"/>
      <c r="B42" s="25"/>
      <c r="C42" s="21">
        <v>1000</v>
      </c>
      <c r="D42" s="22" t="s">
        <v>17</v>
      </c>
      <c r="E42" s="23">
        <v>0</v>
      </c>
      <c r="F42" s="23">
        <v>0</v>
      </c>
      <c r="G42" s="78">
        <f t="shared" ref="G42:G47" si="36">E42+F42</f>
        <v>0</v>
      </c>
      <c r="H42" s="23">
        <v>0</v>
      </c>
      <c r="I42" s="23">
        <v>0</v>
      </c>
      <c r="J42" s="78">
        <f t="shared" ref="J42:J47" si="37">H42+I42</f>
        <v>0</v>
      </c>
      <c r="K42" s="23">
        <v>0</v>
      </c>
      <c r="L42" s="23">
        <v>0</v>
      </c>
      <c r="M42" s="78">
        <f t="shared" ref="M42:M47" si="38">K42+L42</f>
        <v>0</v>
      </c>
      <c r="N42" s="23">
        <v>0</v>
      </c>
      <c r="O42" s="23">
        <v>0</v>
      </c>
      <c r="P42" s="78">
        <f t="shared" ref="P42:P47" si="39">N42+O42</f>
        <v>0</v>
      </c>
      <c r="Q42" s="23">
        <v>0</v>
      </c>
      <c r="R42" s="23">
        <v>0</v>
      </c>
      <c r="S42" s="79">
        <f t="shared" ref="S42:S47" si="40">Q42+R42</f>
        <v>0</v>
      </c>
      <c r="T42" s="23">
        <f t="shared" ref="T42:U47" si="41">E42-H42-Q42-N42-K42</f>
        <v>0</v>
      </c>
      <c r="U42" s="80">
        <f t="shared" si="41"/>
        <v>0</v>
      </c>
      <c r="V42" s="78">
        <f t="shared" ref="V42:V47" si="42">T42+U42</f>
        <v>0</v>
      </c>
    </row>
    <row r="43" spans="1:22" ht="24.75" customHeight="1">
      <c r="A43" s="34"/>
      <c r="B43" s="25"/>
      <c r="C43" s="21">
        <v>2000</v>
      </c>
      <c r="D43" s="22" t="s">
        <v>18</v>
      </c>
      <c r="E43" s="23">
        <f>'[1]AFF PUE'!AP1279</f>
        <v>41343173.240000002</v>
      </c>
      <c r="F43" s="23">
        <f>'[1]AFF PUE'!AS1279</f>
        <v>7881728.3499999996</v>
      </c>
      <c r="G43" s="78">
        <f t="shared" si="36"/>
        <v>49224901.590000004</v>
      </c>
      <c r="H43" s="23">
        <f>'[1]AFF PUE'!AW1279</f>
        <v>0</v>
      </c>
      <c r="I43" s="23">
        <f>'[1]AFF PUE'!AZ1279</f>
        <v>0</v>
      </c>
      <c r="J43" s="78">
        <f t="shared" si="37"/>
        <v>0</v>
      </c>
      <c r="K43" s="23">
        <f>'[1]AFF PUE'!BK1279</f>
        <v>41339984.840000004</v>
      </c>
      <c r="L43" s="23">
        <f>'[1]AFF PUE'!BN1279</f>
        <v>7876751.6600000001</v>
      </c>
      <c r="M43" s="78">
        <f t="shared" si="38"/>
        <v>49216736.5</v>
      </c>
      <c r="N43" s="23">
        <v>0</v>
      </c>
      <c r="O43" s="23">
        <v>0</v>
      </c>
      <c r="P43" s="78">
        <f t="shared" si="39"/>
        <v>0</v>
      </c>
      <c r="Q43" s="23">
        <v>0</v>
      </c>
      <c r="R43" s="23">
        <v>0</v>
      </c>
      <c r="S43" s="79">
        <f t="shared" si="40"/>
        <v>0</v>
      </c>
      <c r="T43" s="23">
        <f t="shared" si="41"/>
        <v>3188.3999999985099</v>
      </c>
      <c r="U43" s="80">
        <f t="shared" si="41"/>
        <v>4976.6899999994785</v>
      </c>
      <c r="V43" s="78">
        <f t="shared" si="42"/>
        <v>8165.0899999979883</v>
      </c>
    </row>
    <row r="44" spans="1:22" ht="24.75" customHeight="1">
      <c r="A44" s="34"/>
      <c r="B44" s="25"/>
      <c r="C44" s="21">
        <v>3000</v>
      </c>
      <c r="D44" s="22" t="s">
        <v>19</v>
      </c>
      <c r="E44" s="23">
        <v>0</v>
      </c>
      <c r="F44" s="23">
        <v>0</v>
      </c>
      <c r="G44" s="78">
        <f t="shared" si="36"/>
        <v>0</v>
      </c>
      <c r="H44" s="23">
        <v>0</v>
      </c>
      <c r="I44" s="23">
        <v>0</v>
      </c>
      <c r="J44" s="78">
        <f t="shared" si="37"/>
        <v>0</v>
      </c>
      <c r="K44" s="23">
        <v>0</v>
      </c>
      <c r="L44" s="23">
        <v>0</v>
      </c>
      <c r="M44" s="78">
        <f t="shared" si="38"/>
        <v>0</v>
      </c>
      <c r="N44" s="23">
        <v>0</v>
      </c>
      <c r="O44" s="23">
        <v>0</v>
      </c>
      <c r="P44" s="78">
        <f t="shared" si="39"/>
        <v>0</v>
      </c>
      <c r="Q44" s="23">
        <v>0</v>
      </c>
      <c r="R44" s="23">
        <v>0</v>
      </c>
      <c r="S44" s="79">
        <f t="shared" si="40"/>
        <v>0</v>
      </c>
      <c r="T44" s="23">
        <f t="shared" si="41"/>
        <v>0</v>
      </c>
      <c r="U44" s="80">
        <f t="shared" si="41"/>
        <v>0</v>
      </c>
      <c r="V44" s="78">
        <f t="shared" si="42"/>
        <v>0</v>
      </c>
    </row>
    <row r="45" spans="1:22" ht="24.75" customHeight="1">
      <c r="A45" s="34"/>
      <c r="B45" s="25"/>
      <c r="C45" s="21">
        <v>4000</v>
      </c>
      <c r="D45" s="22" t="s">
        <v>20</v>
      </c>
      <c r="E45" s="23">
        <v>0</v>
      </c>
      <c r="F45" s="23">
        <v>0</v>
      </c>
      <c r="G45" s="78">
        <f t="shared" si="36"/>
        <v>0</v>
      </c>
      <c r="H45" s="23">
        <v>0</v>
      </c>
      <c r="I45" s="23">
        <v>0</v>
      </c>
      <c r="J45" s="78">
        <f t="shared" si="37"/>
        <v>0</v>
      </c>
      <c r="K45" s="23">
        <v>0</v>
      </c>
      <c r="L45" s="23">
        <v>0</v>
      </c>
      <c r="M45" s="78">
        <f t="shared" si="38"/>
        <v>0</v>
      </c>
      <c r="N45" s="23">
        <v>0</v>
      </c>
      <c r="O45" s="23">
        <v>0</v>
      </c>
      <c r="P45" s="78">
        <f t="shared" si="39"/>
        <v>0</v>
      </c>
      <c r="Q45" s="23">
        <v>0</v>
      </c>
      <c r="R45" s="23">
        <v>0</v>
      </c>
      <c r="S45" s="79">
        <f t="shared" si="40"/>
        <v>0</v>
      </c>
      <c r="T45" s="23">
        <f t="shared" si="41"/>
        <v>0</v>
      </c>
      <c r="U45" s="80">
        <f t="shared" si="41"/>
        <v>0</v>
      </c>
      <c r="V45" s="78">
        <f t="shared" si="42"/>
        <v>0</v>
      </c>
    </row>
    <row r="46" spans="1:22" ht="24.75" customHeight="1">
      <c r="A46" s="34"/>
      <c r="B46" s="25"/>
      <c r="C46" s="21">
        <v>5000</v>
      </c>
      <c r="D46" s="22" t="s">
        <v>21</v>
      </c>
      <c r="E46" s="23">
        <f>'[1]AFF PUE'!AP1619+'[1]AFF PUE'!AP1770</f>
        <v>11231683.6</v>
      </c>
      <c r="F46" s="23">
        <f>'[1]AFF PUE'!AS1619+'[1]AFF PUE'!AS1770</f>
        <v>0</v>
      </c>
      <c r="G46" s="78">
        <f t="shared" si="36"/>
        <v>11231683.6</v>
      </c>
      <c r="H46" s="23">
        <f>'[1]AFF PUE'!AW1619+'[1]AFF PUE'!AW1770</f>
        <v>0</v>
      </c>
      <c r="I46" s="23">
        <f>'[1]AFF PUE'!AZ1619+'[1]AFF PUE'!AZ1770</f>
        <v>0</v>
      </c>
      <c r="J46" s="78">
        <f t="shared" si="37"/>
        <v>0</v>
      </c>
      <c r="K46" s="23">
        <f>'[1]AFF PUE'!BK1619+'[1]AFF PUE'!BK1770</f>
        <v>11231678.799999999</v>
      </c>
      <c r="L46" s="23">
        <f>'[1]AFF PUE'!BN1619+'[1]AFF PUE'!BN1770</f>
        <v>0</v>
      </c>
      <c r="M46" s="78">
        <f t="shared" si="38"/>
        <v>11231678.799999999</v>
      </c>
      <c r="N46" s="23">
        <v>0</v>
      </c>
      <c r="O46" s="23">
        <v>0</v>
      </c>
      <c r="P46" s="78">
        <f t="shared" si="39"/>
        <v>0</v>
      </c>
      <c r="Q46" s="23">
        <v>0</v>
      </c>
      <c r="R46" s="23">
        <v>0</v>
      </c>
      <c r="S46" s="79">
        <f t="shared" si="40"/>
        <v>0</v>
      </c>
      <c r="T46" s="23">
        <f t="shared" si="41"/>
        <v>4.8000000007450581</v>
      </c>
      <c r="U46" s="80">
        <f t="shared" si="41"/>
        <v>0</v>
      </c>
      <c r="V46" s="78">
        <f t="shared" si="42"/>
        <v>4.8000000007450581</v>
      </c>
    </row>
    <row r="47" spans="1:22" ht="24.75" customHeight="1">
      <c r="A47" s="34"/>
      <c r="B47" s="25"/>
      <c r="C47" s="21">
        <v>6000</v>
      </c>
      <c r="D47" s="22" t="s">
        <v>22</v>
      </c>
      <c r="E47" s="23">
        <v>0</v>
      </c>
      <c r="F47" s="23">
        <v>0</v>
      </c>
      <c r="G47" s="78">
        <f t="shared" si="36"/>
        <v>0</v>
      </c>
      <c r="H47" s="23">
        <v>0</v>
      </c>
      <c r="I47" s="23">
        <v>0</v>
      </c>
      <c r="J47" s="78">
        <f t="shared" si="37"/>
        <v>0</v>
      </c>
      <c r="K47" s="23">
        <v>0</v>
      </c>
      <c r="L47" s="23">
        <v>0</v>
      </c>
      <c r="M47" s="78">
        <f t="shared" si="38"/>
        <v>0</v>
      </c>
      <c r="N47" s="23">
        <v>0</v>
      </c>
      <c r="O47" s="23">
        <v>0</v>
      </c>
      <c r="P47" s="78">
        <f t="shared" si="39"/>
        <v>0</v>
      </c>
      <c r="Q47" s="23">
        <v>0</v>
      </c>
      <c r="R47" s="23">
        <v>0</v>
      </c>
      <c r="S47" s="79">
        <f t="shared" si="40"/>
        <v>0</v>
      </c>
      <c r="T47" s="23">
        <f t="shared" si="41"/>
        <v>0</v>
      </c>
      <c r="U47" s="80">
        <f t="shared" si="41"/>
        <v>0</v>
      </c>
      <c r="V47" s="78">
        <f t="shared" si="42"/>
        <v>0</v>
      </c>
    </row>
    <row r="48" spans="1:22" ht="24.75" customHeight="1">
      <c r="A48" s="34"/>
      <c r="B48" s="24">
        <v>2</v>
      </c>
      <c r="C48" s="35" t="s">
        <v>29</v>
      </c>
      <c r="D48" s="35"/>
      <c r="E48" s="77">
        <f>SUM(E49:E54)</f>
        <v>0</v>
      </c>
      <c r="F48" s="77">
        <f t="shared" ref="F48:V48" si="43">SUM(F49:F54)</f>
        <v>0</v>
      </c>
      <c r="G48" s="77">
        <f t="shared" si="43"/>
        <v>0</v>
      </c>
      <c r="H48" s="77">
        <f>SUM(H49:H54)</f>
        <v>0</v>
      </c>
      <c r="I48" s="77">
        <f>SUM(I49:I54)</f>
        <v>0</v>
      </c>
      <c r="J48" s="77">
        <f>SUM(J49:J54)</f>
        <v>0</v>
      </c>
      <c r="K48" s="77">
        <f t="shared" si="43"/>
        <v>0</v>
      </c>
      <c r="L48" s="77">
        <f t="shared" si="43"/>
        <v>0</v>
      </c>
      <c r="M48" s="77">
        <f t="shared" si="43"/>
        <v>0</v>
      </c>
      <c r="N48" s="77">
        <f t="shared" si="43"/>
        <v>0</v>
      </c>
      <c r="O48" s="77">
        <f t="shared" si="43"/>
        <v>0</v>
      </c>
      <c r="P48" s="77">
        <f>SUM(P49:P54)</f>
        <v>0</v>
      </c>
      <c r="Q48" s="77">
        <f t="shared" si="43"/>
        <v>0</v>
      </c>
      <c r="R48" s="77">
        <f t="shared" si="43"/>
        <v>0</v>
      </c>
      <c r="S48" s="77">
        <f t="shared" si="43"/>
        <v>0</v>
      </c>
      <c r="T48" s="81">
        <f t="shared" si="43"/>
        <v>0</v>
      </c>
      <c r="U48" s="77">
        <f t="shared" si="43"/>
        <v>0</v>
      </c>
      <c r="V48" s="77">
        <f t="shared" si="43"/>
        <v>0</v>
      </c>
    </row>
    <row r="49" spans="1:22" ht="24.75" customHeight="1">
      <c r="A49" s="34"/>
      <c r="B49" s="25"/>
      <c r="C49" s="21">
        <v>1000</v>
      </c>
      <c r="D49" s="22" t="s">
        <v>17</v>
      </c>
      <c r="E49" s="23">
        <v>0</v>
      </c>
      <c r="F49" s="23">
        <v>0</v>
      </c>
      <c r="G49" s="78">
        <f t="shared" ref="G49:G54" si="44">E49+F49</f>
        <v>0</v>
      </c>
      <c r="H49" s="23">
        <v>0</v>
      </c>
      <c r="I49" s="23">
        <v>0</v>
      </c>
      <c r="J49" s="78">
        <f t="shared" ref="J49:J54" si="45">H49+I49</f>
        <v>0</v>
      </c>
      <c r="K49" s="23">
        <v>0</v>
      </c>
      <c r="L49" s="23">
        <v>0</v>
      </c>
      <c r="M49" s="78">
        <f t="shared" ref="M49:M54" si="46">K49+L49</f>
        <v>0</v>
      </c>
      <c r="N49" s="23">
        <v>0</v>
      </c>
      <c r="O49" s="23">
        <v>0</v>
      </c>
      <c r="P49" s="78">
        <f t="shared" ref="P49:P54" si="47">N49+O49</f>
        <v>0</v>
      </c>
      <c r="Q49" s="23">
        <v>0</v>
      </c>
      <c r="R49" s="23">
        <v>0</v>
      </c>
      <c r="S49" s="78">
        <f t="shared" ref="S49:S54" si="48">Q49+R49</f>
        <v>0</v>
      </c>
      <c r="T49" s="23">
        <f t="shared" ref="T49:U54" si="49">E49-H49-Q49-N49-K49</f>
        <v>0</v>
      </c>
      <c r="U49" s="23">
        <f t="shared" si="49"/>
        <v>0</v>
      </c>
      <c r="V49" s="78">
        <f t="shared" ref="V49:V54" si="50">T49+U49</f>
        <v>0</v>
      </c>
    </row>
    <row r="50" spans="1:22" ht="24.75" customHeight="1">
      <c r="A50" s="34"/>
      <c r="B50" s="25"/>
      <c r="C50" s="21">
        <v>2000</v>
      </c>
      <c r="D50" s="22" t="s">
        <v>18</v>
      </c>
      <c r="E50" s="23">
        <v>0</v>
      </c>
      <c r="F50" s="23">
        <v>0</v>
      </c>
      <c r="G50" s="78">
        <f t="shared" si="44"/>
        <v>0</v>
      </c>
      <c r="H50" s="23">
        <v>0</v>
      </c>
      <c r="I50" s="23">
        <v>0</v>
      </c>
      <c r="J50" s="78">
        <f t="shared" si="45"/>
        <v>0</v>
      </c>
      <c r="K50" s="23">
        <v>0</v>
      </c>
      <c r="L50" s="23">
        <v>0</v>
      </c>
      <c r="M50" s="78">
        <f t="shared" si="46"/>
        <v>0</v>
      </c>
      <c r="N50" s="23">
        <v>0</v>
      </c>
      <c r="O50" s="23">
        <v>0</v>
      </c>
      <c r="P50" s="78">
        <f t="shared" si="47"/>
        <v>0</v>
      </c>
      <c r="Q50" s="23">
        <v>0</v>
      </c>
      <c r="R50" s="23">
        <v>0</v>
      </c>
      <c r="S50" s="78">
        <f t="shared" si="48"/>
        <v>0</v>
      </c>
      <c r="T50" s="23">
        <f t="shared" si="49"/>
        <v>0</v>
      </c>
      <c r="U50" s="23">
        <f t="shared" si="49"/>
        <v>0</v>
      </c>
      <c r="V50" s="78">
        <f t="shared" si="50"/>
        <v>0</v>
      </c>
    </row>
    <row r="51" spans="1:22" ht="24.75" customHeight="1">
      <c r="A51" s="34"/>
      <c r="B51" s="25"/>
      <c r="C51" s="21">
        <v>3000</v>
      </c>
      <c r="D51" s="22" t="s">
        <v>19</v>
      </c>
      <c r="E51" s="23">
        <v>0</v>
      </c>
      <c r="F51" s="23">
        <v>0</v>
      </c>
      <c r="G51" s="78">
        <f t="shared" si="44"/>
        <v>0</v>
      </c>
      <c r="H51" s="23">
        <v>0</v>
      </c>
      <c r="I51" s="23">
        <v>0</v>
      </c>
      <c r="J51" s="78">
        <f t="shared" si="45"/>
        <v>0</v>
      </c>
      <c r="K51" s="23">
        <v>0</v>
      </c>
      <c r="L51" s="23">
        <v>0</v>
      </c>
      <c r="M51" s="78">
        <f t="shared" si="46"/>
        <v>0</v>
      </c>
      <c r="N51" s="23">
        <v>0</v>
      </c>
      <c r="O51" s="23">
        <v>0</v>
      </c>
      <c r="P51" s="78">
        <f t="shared" si="47"/>
        <v>0</v>
      </c>
      <c r="Q51" s="23">
        <v>0</v>
      </c>
      <c r="R51" s="23">
        <v>0</v>
      </c>
      <c r="S51" s="78">
        <f t="shared" si="48"/>
        <v>0</v>
      </c>
      <c r="T51" s="23">
        <f t="shared" si="49"/>
        <v>0</v>
      </c>
      <c r="U51" s="23">
        <f t="shared" si="49"/>
        <v>0</v>
      </c>
      <c r="V51" s="78">
        <f t="shared" si="50"/>
        <v>0</v>
      </c>
    </row>
    <row r="52" spans="1:22" ht="24.75" customHeight="1">
      <c r="A52" s="34"/>
      <c r="B52" s="25"/>
      <c r="C52" s="21">
        <v>4000</v>
      </c>
      <c r="D52" s="22" t="s">
        <v>20</v>
      </c>
      <c r="E52" s="23">
        <v>0</v>
      </c>
      <c r="F52" s="23">
        <v>0</v>
      </c>
      <c r="G52" s="78">
        <f t="shared" si="44"/>
        <v>0</v>
      </c>
      <c r="H52" s="23">
        <v>0</v>
      </c>
      <c r="I52" s="23">
        <v>0</v>
      </c>
      <c r="J52" s="78">
        <f t="shared" si="45"/>
        <v>0</v>
      </c>
      <c r="K52" s="23">
        <v>0</v>
      </c>
      <c r="L52" s="23">
        <v>0</v>
      </c>
      <c r="M52" s="78">
        <f t="shared" si="46"/>
        <v>0</v>
      </c>
      <c r="N52" s="23">
        <v>0</v>
      </c>
      <c r="O52" s="23">
        <v>0</v>
      </c>
      <c r="P52" s="78">
        <f t="shared" si="47"/>
        <v>0</v>
      </c>
      <c r="Q52" s="23">
        <v>0</v>
      </c>
      <c r="R52" s="23">
        <v>0</v>
      </c>
      <c r="S52" s="78">
        <f t="shared" si="48"/>
        <v>0</v>
      </c>
      <c r="T52" s="23">
        <f t="shared" si="49"/>
        <v>0</v>
      </c>
      <c r="U52" s="23">
        <f t="shared" si="49"/>
        <v>0</v>
      </c>
      <c r="V52" s="78">
        <f t="shared" si="50"/>
        <v>0</v>
      </c>
    </row>
    <row r="53" spans="1:22" s="37" customFormat="1" ht="24.75" customHeight="1">
      <c r="A53" s="34"/>
      <c r="B53" s="25"/>
      <c r="C53" s="21">
        <v>5000</v>
      </c>
      <c r="D53" s="22" t="s">
        <v>21</v>
      </c>
      <c r="E53" s="36">
        <v>0</v>
      </c>
      <c r="F53" s="23">
        <v>0</v>
      </c>
      <c r="G53" s="78">
        <f t="shared" si="44"/>
        <v>0</v>
      </c>
      <c r="H53" s="23">
        <v>0</v>
      </c>
      <c r="I53" s="23">
        <v>0</v>
      </c>
      <c r="J53" s="78">
        <f t="shared" si="45"/>
        <v>0</v>
      </c>
      <c r="K53" s="23">
        <v>0</v>
      </c>
      <c r="L53" s="23">
        <v>0</v>
      </c>
      <c r="M53" s="78">
        <f t="shared" si="46"/>
        <v>0</v>
      </c>
      <c r="N53" s="23">
        <v>0</v>
      </c>
      <c r="O53" s="23">
        <v>0</v>
      </c>
      <c r="P53" s="78">
        <f t="shared" si="47"/>
        <v>0</v>
      </c>
      <c r="Q53" s="23">
        <v>0</v>
      </c>
      <c r="R53" s="23">
        <v>0</v>
      </c>
      <c r="S53" s="78">
        <f t="shared" si="48"/>
        <v>0</v>
      </c>
      <c r="T53" s="23">
        <f t="shared" si="49"/>
        <v>0</v>
      </c>
      <c r="U53" s="23">
        <f t="shared" si="49"/>
        <v>0</v>
      </c>
      <c r="V53" s="78">
        <f t="shared" si="50"/>
        <v>0</v>
      </c>
    </row>
    <row r="54" spans="1:22" ht="24.75" customHeight="1">
      <c r="A54" s="34"/>
      <c r="B54" s="25"/>
      <c r="C54" s="21">
        <v>6000</v>
      </c>
      <c r="D54" s="22" t="s">
        <v>22</v>
      </c>
      <c r="E54" s="23">
        <v>0</v>
      </c>
      <c r="F54" s="23">
        <v>0</v>
      </c>
      <c r="G54" s="78">
        <f t="shared" si="44"/>
        <v>0</v>
      </c>
      <c r="H54" s="23">
        <v>0</v>
      </c>
      <c r="I54" s="23">
        <v>0</v>
      </c>
      <c r="J54" s="78">
        <f t="shared" si="45"/>
        <v>0</v>
      </c>
      <c r="K54" s="23">
        <v>0</v>
      </c>
      <c r="L54" s="23">
        <v>0</v>
      </c>
      <c r="M54" s="78">
        <f t="shared" si="46"/>
        <v>0</v>
      </c>
      <c r="N54" s="23">
        <v>0</v>
      </c>
      <c r="O54" s="23">
        <v>0</v>
      </c>
      <c r="P54" s="78">
        <f t="shared" si="47"/>
        <v>0</v>
      </c>
      <c r="Q54" s="23">
        <v>0</v>
      </c>
      <c r="R54" s="23">
        <v>0</v>
      </c>
      <c r="S54" s="78">
        <f t="shared" si="48"/>
        <v>0</v>
      </c>
      <c r="T54" s="23">
        <f t="shared" si="49"/>
        <v>0</v>
      </c>
      <c r="U54" s="23">
        <f t="shared" si="49"/>
        <v>0</v>
      </c>
      <c r="V54" s="78">
        <f t="shared" si="50"/>
        <v>0</v>
      </c>
    </row>
    <row r="55" spans="1:22" ht="24.75" customHeight="1">
      <c r="A55" s="34"/>
      <c r="B55" s="24">
        <v>3</v>
      </c>
      <c r="C55" s="19" t="s">
        <v>30</v>
      </c>
      <c r="D55" s="19"/>
      <c r="E55" s="77">
        <f>SUM(E56:E61)</f>
        <v>4478250.3599999994</v>
      </c>
      <c r="F55" s="77">
        <f t="shared" ref="F55:V55" si="51">SUM(F56:F61)</f>
        <v>0</v>
      </c>
      <c r="G55" s="77">
        <f t="shared" si="51"/>
        <v>4478250.3599999994</v>
      </c>
      <c r="H55" s="77">
        <f>SUM(H56:H61)</f>
        <v>4478250.3499999996</v>
      </c>
      <c r="I55" s="77">
        <f>SUM(I56:I61)</f>
        <v>0</v>
      </c>
      <c r="J55" s="77">
        <f>SUM(J56:J61)</f>
        <v>4478250.3499999996</v>
      </c>
      <c r="K55" s="77">
        <f t="shared" si="51"/>
        <v>0</v>
      </c>
      <c r="L55" s="77">
        <f t="shared" si="51"/>
        <v>0</v>
      </c>
      <c r="M55" s="77">
        <f t="shared" si="51"/>
        <v>0</v>
      </c>
      <c r="N55" s="77">
        <f t="shared" si="51"/>
        <v>0</v>
      </c>
      <c r="O55" s="77">
        <f t="shared" si="51"/>
        <v>0</v>
      </c>
      <c r="P55" s="77">
        <f>SUM(P56:P61)</f>
        <v>0</v>
      </c>
      <c r="Q55" s="77">
        <f t="shared" si="51"/>
        <v>0</v>
      </c>
      <c r="R55" s="77">
        <f t="shared" si="51"/>
        <v>0</v>
      </c>
      <c r="S55" s="77">
        <f t="shared" si="51"/>
        <v>0</v>
      </c>
      <c r="T55" s="77">
        <f t="shared" si="51"/>
        <v>9.9999997764825821E-3</v>
      </c>
      <c r="U55" s="77">
        <f t="shared" si="51"/>
        <v>0</v>
      </c>
      <c r="V55" s="77">
        <f t="shared" si="51"/>
        <v>9.9999997764825821E-3</v>
      </c>
    </row>
    <row r="56" spans="1:22" ht="24.75" customHeight="1">
      <c r="A56" s="34"/>
      <c r="B56" s="25"/>
      <c r="C56" s="21">
        <v>1000</v>
      </c>
      <c r="D56" s="22" t="s">
        <v>17</v>
      </c>
      <c r="E56" s="23">
        <v>0</v>
      </c>
      <c r="F56" s="23">
        <v>0</v>
      </c>
      <c r="G56" s="78">
        <f t="shared" ref="G56:G61" si="52">E56+F56</f>
        <v>0</v>
      </c>
      <c r="H56" s="23">
        <v>0</v>
      </c>
      <c r="I56" s="23">
        <v>0</v>
      </c>
      <c r="J56" s="78">
        <f t="shared" ref="J56:J61" si="53">H56+I56</f>
        <v>0</v>
      </c>
      <c r="K56" s="23">
        <v>0</v>
      </c>
      <c r="L56" s="23">
        <v>0</v>
      </c>
      <c r="M56" s="78">
        <f t="shared" ref="M56:M61" si="54">K56+L56</f>
        <v>0</v>
      </c>
      <c r="N56" s="23">
        <v>0</v>
      </c>
      <c r="O56" s="23">
        <v>0</v>
      </c>
      <c r="P56" s="78">
        <f t="shared" ref="P56:P61" si="55">N56+O56</f>
        <v>0</v>
      </c>
      <c r="Q56" s="23">
        <v>0</v>
      </c>
      <c r="R56" s="23">
        <v>0</v>
      </c>
      <c r="S56" s="78">
        <f t="shared" ref="S56:S61" si="56">Q56+R56</f>
        <v>0</v>
      </c>
      <c r="T56" s="23">
        <f t="shared" ref="T56:U61" si="57">E56-H56-Q56-N56-K56</f>
        <v>0</v>
      </c>
      <c r="U56" s="23">
        <f t="shared" si="57"/>
        <v>0</v>
      </c>
      <c r="V56" s="78">
        <f t="shared" ref="V56:V61" si="58">T56+U56</f>
        <v>0</v>
      </c>
    </row>
    <row r="57" spans="1:22" ht="24.75" customHeight="1">
      <c r="A57" s="34"/>
      <c r="B57" s="25"/>
      <c r="C57" s="21">
        <v>2000</v>
      </c>
      <c r="D57" s="22" t="s">
        <v>18</v>
      </c>
      <c r="E57" s="23">
        <v>0</v>
      </c>
      <c r="F57" s="23">
        <v>0</v>
      </c>
      <c r="G57" s="78">
        <f t="shared" si="52"/>
        <v>0</v>
      </c>
      <c r="H57" s="23">
        <v>0</v>
      </c>
      <c r="I57" s="23">
        <v>0</v>
      </c>
      <c r="J57" s="78">
        <f t="shared" si="53"/>
        <v>0</v>
      </c>
      <c r="K57" s="23">
        <v>0</v>
      </c>
      <c r="L57" s="23">
        <v>0</v>
      </c>
      <c r="M57" s="78">
        <f t="shared" si="54"/>
        <v>0</v>
      </c>
      <c r="N57" s="23">
        <v>0</v>
      </c>
      <c r="O57" s="23">
        <v>0</v>
      </c>
      <c r="P57" s="78">
        <f t="shared" si="55"/>
        <v>0</v>
      </c>
      <c r="Q57" s="23">
        <v>0</v>
      </c>
      <c r="R57" s="23">
        <v>0</v>
      </c>
      <c r="S57" s="78">
        <f t="shared" si="56"/>
        <v>0</v>
      </c>
      <c r="T57" s="23">
        <f t="shared" si="57"/>
        <v>0</v>
      </c>
      <c r="U57" s="23">
        <f t="shared" si="57"/>
        <v>0</v>
      </c>
      <c r="V57" s="78">
        <f t="shared" si="58"/>
        <v>0</v>
      </c>
    </row>
    <row r="58" spans="1:22" ht="24.75" customHeight="1">
      <c r="A58" s="34"/>
      <c r="B58" s="25"/>
      <c r="C58" s="21">
        <v>3000</v>
      </c>
      <c r="D58" s="22" t="s">
        <v>19</v>
      </c>
      <c r="E58" s="23">
        <v>0</v>
      </c>
      <c r="F58" s="23">
        <v>0</v>
      </c>
      <c r="G58" s="78">
        <f t="shared" si="52"/>
        <v>0</v>
      </c>
      <c r="H58" s="23">
        <v>0</v>
      </c>
      <c r="I58" s="23">
        <v>0</v>
      </c>
      <c r="J58" s="78">
        <f t="shared" si="53"/>
        <v>0</v>
      </c>
      <c r="K58" s="23">
        <v>0</v>
      </c>
      <c r="L58" s="23">
        <v>0</v>
      </c>
      <c r="M58" s="78">
        <f t="shared" si="54"/>
        <v>0</v>
      </c>
      <c r="N58" s="23">
        <v>0</v>
      </c>
      <c r="O58" s="23">
        <v>0</v>
      </c>
      <c r="P58" s="78">
        <f t="shared" si="55"/>
        <v>0</v>
      </c>
      <c r="Q58" s="23">
        <v>0</v>
      </c>
      <c r="R58" s="23">
        <v>0</v>
      </c>
      <c r="S58" s="78">
        <f t="shared" si="56"/>
        <v>0</v>
      </c>
      <c r="T58" s="23">
        <f t="shared" si="57"/>
        <v>0</v>
      </c>
      <c r="U58" s="23">
        <f t="shared" si="57"/>
        <v>0</v>
      </c>
      <c r="V58" s="78">
        <f t="shared" si="58"/>
        <v>0</v>
      </c>
    </row>
    <row r="59" spans="1:22" ht="24.75" customHeight="1">
      <c r="A59" s="34"/>
      <c r="B59" s="25"/>
      <c r="C59" s="21">
        <v>4000</v>
      </c>
      <c r="D59" s="22" t="s">
        <v>20</v>
      </c>
      <c r="E59" s="23">
        <v>0</v>
      </c>
      <c r="F59" s="23">
        <v>0</v>
      </c>
      <c r="G59" s="78">
        <f t="shared" si="52"/>
        <v>0</v>
      </c>
      <c r="H59" s="23">
        <v>0</v>
      </c>
      <c r="I59" s="23">
        <v>0</v>
      </c>
      <c r="J59" s="78">
        <f t="shared" si="53"/>
        <v>0</v>
      </c>
      <c r="K59" s="23">
        <v>0</v>
      </c>
      <c r="L59" s="23">
        <v>0</v>
      </c>
      <c r="M59" s="78">
        <f t="shared" si="54"/>
        <v>0</v>
      </c>
      <c r="N59" s="23">
        <v>0</v>
      </c>
      <c r="O59" s="23">
        <v>0</v>
      </c>
      <c r="P59" s="78">
        <f t="shared" si="55"/>
        <v>0</v>
      </c>
      <c r="Q59" s="23">
        <v>0</v>
      </c>
      <c r="R59" s="23">
        <v>0</v>
      </c>
      <c r="S59" s="78">
        <f t="shared" si="56"/>
        <v>0</v>
      </c>
      <c r="T59" s="23">
        <f t="shared" si="57"/>
        <v>0</v>
      </c>
      <c r="U59" s="23">
        <f t="shared" si="57"/>
        <v>0</v>
      </c>
      <c r="V59" s="78">
        <f t="shared" si="58"/>
        <v>0</v>
      </c>
    </row>
    <row r="60" spans="1:22" ht="24.75" customHeight="1">
      <c r="A60" s="34"/>
      <c r="B60" s="25"/>
      <c r="C60" s="21">
        <v>5000</v>
      </c>
      <c r="D60" s="22" t="s">
        <v>21</v>
      </c>
      <c r="E60" s="23">
        <f>'[1]AFF PUE'!AP2121</f>
        <v>4478250.3599999994</v>
      </c>
      <c r="F60" s="23">
        <f>'[1]AFF PUE'!AS2121</f>
        <v>0</v>
      </c>
      <c r="G60" s="78">
        <f t="shared" si="52"/>
        <v>4478250.3599999994</v>
      </c>
      <c r="H60" s="23">
        <f>'[1]AFF PUE'!AW2121</f>
        <v>4478250.3499999996</v>
      </c>
      <c r="I60" s="23">
        <f>'[1]AFF PUE'!AZ2121</f>
        <v>0</v>
      </c>
      <c r="J60" s="78">
        <f t="shared" si="53"/>
        <v>4478250.3499999996</v>
      </c>
      <c r="K60" s="23">
        <f>'[1]AFF PUE'!BK2121</f>
        <v>0</v>
      </c>
      <c r="L60" s="23">
        <f>'[1]AFF PUE'!BN2121</f>
        <v>0</v>
      </c>
      <c r="M60" s="78">
        <f t="shared" si="54"/>
        <v>0</v>
      </c>
      <c r="N60" s="23">
        <v>0</v>
      </c>
      <c r="O60" s="23">
        <v>0</v>
      </c>
      <c r="P60" s="78">
        <f t="shared" si="55"/>
        <v>0</v>
      </c>
      <c r="Q60" s="23">
        <v>0</v>
      </c>
      <c r="R60" s="23">
        <v>0</v>
      </c>
      <c r="S60" s="78">
        <f t="shared" si="56"/>
        <v>0</v>
      </c>
      <c r="T60" s="23">
        <f t="shared" si="57"/>
        <v>9.9999997764825821E-3</v>
      </c>
      <c r="U60" s="23">
        <f t="shared" si="57"/>
        <v>0</v>
      </c>
      <c r="V60" s="78">
        <f t="shared" si="58"/>
        <v>9.9999997764825821E-3</v>
      </c>
    </row>
    <row r="61" spans="1:22" ht="24.75" customHeight="1">
      <c r="A61" s="34"/>
      <c r="B61" s="25"/>
      <c r="C61" s="21">
        <v>6000</v>
      </c>
      <c r="D61" s="22" t="s">
        <v>22</v>
      </c>
      <c r="E61" s="23">
        <v>0</v>
      </c>
      <c r="F61" s="23">
        <v>0</v>
      </c>
      <c r="G61" s="78">
        <f t="shared" si="52"/>
        <v>0</v>
      </c>
      <c r="H61" s="23">
        <v>0</v>
      </c>
      <c r="I61" s="23">
        <v>0</v>
      </c>
      <c r="J61" s="78">
        <f t="shared" si="53"/>
        <v>0</v>
      </c>
      <c r="K61" s="23">
        <v>0</v>
      </c>
      <c r="L61" s="23">
        <v>0</v>
      </c>
      <c r="M61" s="78">
        <f t="shared" si="54"/>
        <v>0</v>
      </c>
      <c r="N61" s="23">
        <v>0</v>
      </c>
      <c r="O61" s="23">
        <v>0</v>
      </c>
      <c r="P61" s="78">
        <f t="shared" si="55"/>
        <v>0</v>
      </c>
      <c r="Q61" s="23">
        <v>0</v>
      </c>
      <c r="R61" s="23">
        <v>0</v>
      </c>
      <c r="S61" s="78">
        <f t="shared" si="56"/>
        <v>0</v>
      </c>
      <c r="T61" s="23">
        <f t="shared" si="57"/>
        <v>0</v>
      </c>
      <c r="U61" s="23">
        <f t="shared" si="57"/>
        <v>0</v>
      </c>
      <c r="V61" s="78">
        <f t="shared" si="58"/>
        <v>0</v>
      </c>
    </row>
    <row r="62" spans="1:22" ht="24.75" customHeight="1">
      <c r="A62" s="34"/>
      <c r="B62" s="24">
        <v>4</v>
      </c>
      <c r="C62" s="19" t="s">
        <v>31</v>
      </c>
      <c r="D62" s="19"/>
      <c r="E62" s="77">
        <f>SUM(E63:E68)</f>
        <v>775000</v>
      </c>
      <c r="F62" s="77">
        <f t="shared" ref="F62:V62" si="59">SUM(F63:F68)</f>
        <v>0</v>
      </c>
      <c r="G62" s="77">
        <f t="shared" si="59"/>
        <v>775000</v>
      </c>
      <c r="H62" s="77">
        <f>SUM(H63:H68)</f>
        <v>0</v>
      </c>
      <c r="I62" s="77">
        <f>SUM(I63:I68)</f>
        <v>0</v>
      </c>
      <c r="J62" s="77">
        <f>SUM(J63:J68)</f>
        <v>0</v>
      </c>
      <c r="K62" s="77">
        <f t="shared" si="59"/>
        <v>774996</v>
      </c>
      <c r="L62" s="77">
        <f t="shared" si="59"/>
        <v>0</v>
      </c>
      <c r="M62" s="77">
        <f t="shared" si="59"/>
        <v>774996</v>
      </c>
      <c r="N62" s="77">
        <f t="shared" si="59"/>
        <v>0</v>
      </c>
      <c r="O62" s="77">
        <f t="shared" si="59"/>
        <v>0</v>
      </c>
      <c r="P62" s="77">
        <f>SUM(P63:P68)</f>
        <v>0</v>
      </c>
      <c r="Q62" s="77">
        <f t="shared" si="59"/>
        <v>0</v>
      </c>
      <c r="R62" s="77">
        <f t="shared" si="59"/>
        <v>0</v>
      </c>
      <c r="S62" s="77">
        <f t="shared" si="59"/>
        <v>0</v>
      </c>
      <c r="T62" s="77">
        <f t="shared" si="59"/>
        <v>4</v>
      </c>
      <c r="U62" s="77">
        <f t="shared" si="59"/>
        <v>0</v>
      </c>
      <c r="V62" s="77">
        <f t="shared" si="59"/>
        <v>4</v>
      </c>
    </row>
    <row r="63" spans="1:22" ht="24.75" customHeight="1">
      <c r="A63" s="34"/>
      <c r="B63" s="25"/>
      <c r="C63" s="21">
        <v>1000</v>
      </c>
      <c r="D63" s="22" t="s">
        <v>17</v>
      </c>
      <c r="E63" s="23">
        <v>0</v>
      </c>
      <c r="F63" s="23">
        <v>0</v>
      </c>
      <c r="G63" s="78">
        <f t="shared" ref="G63:G68" si="60">E63+F63</f>
        <v>0</v>
      </c>
      <c r="H63" s="23">
        <v>0</v>
      </c>
      <c r="I63" s="23">
        <v>0</v>
      </c>
      <c r="J63" s="78">
        <f t="shared" ref="J63:J68" si="61">H63+I63</f>
        <v>0</v>
      </c>
      <c r="K63" s="23">
        <v>0</v>
      </c>
      <c r="L63" s="23">
        <v>0</v>
      </c>
      <c r="M63" s="78">
        <f t="shared" ref="M63:M68" si="62">K63+L63</f>
        <v>0</v>
      </c>
      <c r="N63" s="23">
        <v>0</v>
      </c>
      <c r="O63" s="23">
        <v>0</v>
      </c>
      <c r="P63" s="78">
        <f t="shared" ref="P63:P68" si="63">N63+O63</f>
        <v>0</v>
      </c>
      <c r="Q63" s="23">
        <v>0</v>
      </c>
      <c r="R63" s="23">
        <v>0</v>
      </c>
      <c r="S63" s="78">
        <f t="shared" ref="S63:S68" si="64">Q63+R63</f>
        <v>0</v>
      </c>
      <c r="T63" s="23">
        <f>E63-H63-Q63-N63-K63</f>
        <v>0</v>
      </c>
      <c r="U63" s="23">
        <f>F63-I63-R63-O63-L63</f>
        <v>0</v>
      </c>
      <c r="V63" s="78">
        <f t="shared" ref="V63:V68" si="65">T63+U63</f>
        <v>0</v>
      </c>
    </row>
    <row r="64" spans="1:22" ht="24.75" customHeight="1">
      <c r="A64" s="34"/>
      <c r="B64" s="25"/>
      <c r="C64" s="21">
        <v>2000</v>
      </c>
      <c r="D64" s="22" t="s">
        <v>18</v>
      </c>
      <c r="E64" s="23">
        <f>'[1]AFF PUE'!AP2312</f>
        <v>775000</v>
      </c>
      <c r="F64" s="23">
        <f>'[1]AFF PUE'!AS2312</f>
        <v>0</v>
      </c>
      <c r="G64" s="78">
        <f t="shared" si="60"/>
        <v>775000</v>
      </c>
      <c r="H64" s="23">
        <f>'[1]AFF PUE'!AW2312</f>
        <v>0</v>
      </c>
      <c r="I64" s="23">
        <f>'[1]AFF PUE'!AZ2312</f>
        <v>0</v>
      </c>
      <c r="J64" s="78">
        <f t="shared" si="61"/>
        <v>0</v>
      </c>
      <c r="K64" s="23">
        <f>'[1]AFF PUE'!BK2312</f>
        <v>774996</v>
      </c>
      <c r="L64" s="23">
        <f>'[1]AFF PUE'!BN2312</f>
        <v>0</v>
      </c>
      <c r="M64" s="78">
        <f t="shared" si="62"/>
        <v>774996</v>
      </c>
      <c r="N64" s="23">
        <v>0</v>
      </c>
      <c r="O64" s="23">
        <v>0</v>
      </c>
      <c r="P64" s="78">
        <f t="shared" si="63"/>
        <v>0</v>
      </c>
      <c r="Q64" s="23">
        <v>0</v>
      </c>
      <c r="R64" s="23">
        <v>0</v>
      </c>
      <c r="S64" s="78">
        <f t="shared" si="64"/>
        <v>0</v>
      </c>
      <c r="T64" s="23">
        <f>E64-H64-Q64-N64-K64</f>
        <v>4</v>
      </c>
      <c r="U64" s="23">
        <f>F64-I64-R64-O64-L64</f>
        <v>0</v>
      </c>
      <c r="V64" s="78">
        <f t="shared" si="65"/>
        <v>4</v>
      </c>
    </row>
    <row r="65" spans="1:22" ht="24.75" customHeight="1">
      <c r="A65" s="34"/>
      <c r="B65" s="25"/>
      <c r="C65" s="21">
        <v>3000</v>
      </c>
      <c r="D65" s="22" t="s">
        <v>19</v>
      </c>
      <c r="E65" s="38">
        <v>0</v>
      </c>
      <c r="F65" s="38">
        <v>0</v>
      </c>
      <c r="G65" s="78">
        <f t="shared" si="60"/>
        <v>0</v>
      </c>
      <c r="H65" s="38">
        <v>0</v>
      </c>
      <c r="I65" s="38">
        <v>0</v>
      </c>
      <c r="J65" s="78">
        <f t="shared" si="61"/>
        <v>0</v>
      </c>
      <c r="K65" s="38">
        <v>0</v>
      </c>
      <c r="L65" s="38">
        <v>0</v>
      </c>
      <c r="M65" s="78">
        <f t="shared" si="62"/>
        <v>0</v>
      </c>
      <c r="N65" s="38">
        <v>0</v>
      </c>
      <c r="O65" s="38">
        <v>0</v>
      </c>
      <c r="P65" s="78">
        <f t="shared" si="63"/>
        <v>0</v>
      </c>
      <c r="Q65" s="23">
        <v>0</v>
      </c>
      <c r="R65" s="23">
        <v>0</v>
      </c>
      <c r="S65" s="78">
        <f t="shared" si="64"/>
        <v>0</v>
      </c>
      <c r="T65" s="23">
        <f>E65-H65-Q65-N65-K65</f>
        <v>0</v>
      </c>
      <c r="U65" s="23">
        <f>F79-I79-R65-O79-L79</f>
        <v>0</v>
      </c>
      <c r="V65" s="78">
        <f t="shared" si="65"/>
        <v>0</v>
      </c>
    </row>
    <row r="66" spans="1:22" ht="24.75" customHeight="1">
      <c r="A66" s="34"/>
      <c r="B66" s="25"/>
      <c r="C66" s="21">
        <v>4000</v>
      </c>
      <c r="D66" s="22" t="s">
        <v>20</v>
      </c>
      <c r="E66" s="38">
        <v>0</v>
      </c>
      <c r="F66" s="39">
        <v>0</v>
      </c>
      <c r="G66" s="78">
        <f t="shared" si="60"/>
        <v>0</v>
      </c>
      <c r="H66" s="39">
        <v>0</v>
      </c>
      <c r="I66" s="40">
        <v>0</v>
      </c>
      <c r="J66" s="78">
        <f t="shared" si="61"/>
        <v>0</v>
      </c>
      <c r="K66" s="39">
        <v>0</v>
      </c>
      <c r="L66" s="39">
        <v>0</v>
      </c>
      <c r="M66" s="78">
        <f t="shared" si="62"/>
        <v>0</v>
      </c>
      <c r="N66" s="39">
        <v>0</v>
      </c>
      <c r="O66" s="39">
        <v>0</v>
      </c>
      <c r="P66" s="78">
        <f t="shared" si="63"/>
        <v>0</v>
      </c>
      <c r="Q66" s="23">
        <v>0</v>
      </c>
      <c r="R66" s="23">
        <v>0</v>
      </c>
      <c r="S66" s="78">
        <f t="shared" si="64"/>
        <v>0</v>
      </c>
      <c r="T66" s="23">
        <f>E66-H66-Q66-N66-K66</f>
        <v>0</v>
      </c>
      <c r="U66" s="23">
        <f>F66-I66-R66-O66-L66</f>
        <v>0</v>
      </c>
      <c r="V66" s="78">
        <f t="shared" si="65"/>
        <v>0</v>
      </c>
    </row>
    <row r="67" spans="1:22" ht="24.75" customHeight="1">
      <c r="A67" s="34"/>
      <c r="B67" s="25"/>
      <c r="C67" s="21">
        <v>5000</v>
      </c>
      <c r="D67" s="22" t="s">
        <v>21</v>
      </c>
      <c r="E67" s="38">
        <v>0</v>
      </c>
      <c r="F67" s="38">
        <v>0</v>
      </c>
      <c r="G67" s="78">
        <f t="shared" si="60"/>
        <v>0</v>
      </c>
      <c r="H67" s="38">
        <v>0</v>
      </c>
      <c r="I67" s="38">
        <v>0</v>
      </c>
      <c r="J67" s="78">
        <f t="shared" si="61"/>
        <v>0</v>
      </c>
      <c r="K67" s="38">
        <v>0</v>
      </c>
      <c r="L67" s="38">
        <v>0</v>
      </c>
      <c r="M67" s="78">
        <f t="shared" si="62"/>
        <v>0</v>
      </c>
      <c r="N67" s="38">
        <v>0</v>
      </c>
      <c r="O67" s="38">
        <v>0</v>
      </c>
      <c r="P67" s="78">
        <f t="shared" si="63"/>
        <v>0</v>
      </c>
      <c r="Q67" s="23">
        <v>0</v>
      </c>
      <c r="R67" s="23">
        <v>0</v>
      </c>
      <c r="S67" s="78">
        <f t="shared" si="64"/>
        <v>0</v>
      </c>
      <c r="T67" s="23">
        <f>E67-H67-Q67-N67-K67</f>
        <v>0</v>
      </c>
      <c r="U67" s="23">
        <f>F81-I81-R67-O81-L81</f>
        <v>0</v>
      </c>
      <c r="V67" s="78">
        <f t="shared" si="65"/>
        <v>0</v>
      </c>
    </row>
    <row r="68" spans="1:22" ht="24.75" customHeight="1">
      <c r="A68" s="34"/>
      <c r="B68" s="25"/>
      <c r="C68" s="21">
        <v>6000</v>
      </c>
      <c r="D68" s="22" t="s">
        <v>22</v>
      </c>
      <c r="E68" s="23">
        <v>0</v>
      </c>
      <c r="F68" s="23">
        <v>0</v>
      </c>
      <c r="G68" s="78">
        <f t="shared" si="60"/>
        <v>0</v>
      </c>
      <c r="H68" s="23">
        <v>0</v>
      </c>
      <c r="I68" s="23">
        <v>0</v>
      </c>
      <c r="J68" s="78">
        <f t="shared" si="61"/>
        <v>0</v>
      </c>
      <c r="K68" s="23">
        <v>0</v>
      </c>
      <c r="L68" s="23">
        <v>0</v>
      </c>
      <c r="M68" s="78">
        <f t="shared" si="62"/>
        <v>0</v>
      </c>
      <c r="N68" s="23">
        <v>0</v>
      </c>
      <c r="O68" s="23">
        <v>0</v>
      </c>
      <c r="P68" s="78">
        <f t="shared" si="63"/>
        <v>0</v>
      </c>
      <c r="Q68" s="23">
        <v>0</v>
      </c>
      <c r="R68" s="23">
        <v>0</v>
      </c>
      <c r="S68" s="78">
        <f t="shared" si="64"/>
        <v>0</v>
      </c>
      <c r="T68" s="23">
        <f>E68-H68-Q68-N68-K68</f>
        <v>0</v>
      </c>
      <c r="U68" s="23">
        <f>F68-I68-R68-O68-L68</f>
        <v>0</v>
      </c>
      <c r="V68" s="78">
        <f t="shared" si="65"/>
        <v>0</v>
      </c>
    </row>
    <row r="69" spans="1:22" ht="24.75" customHeight="1">
      <c r="A69" s="34"/>
      <c r="B69" s="24">
        <v>5</v>
      </c>
      <c r="C69" s="19" t="s">
        <v>32</v>
      </c>
      <c r="D69" s="19"/>
      <c r="E69" s="77">
        <f>SUM(E70:E75)</f>
        <v>550000</v>
      </c>
      <c r="F69" s="77">
        <f t="shared" ref="F69:V69" si="66">SUM(F70:F75)</f>
        <v>29500</v>
      </c>
      <c r="G69" s="77">
        <f>SUM(G70:G75)</f>
        <v>579500</v>
      </c>
      <c r="H69" s="77">
        <f>SUM(H70:H75)</f>
        <v>0</v>
      </c>
      <c r="I69" s="77">
        <f>SUM(I70:I75)</f>
        <v>0</v>
      </c>
      <c r="J69" s="77">
        <f>SUM(J70:J75)</f>
        <v>0</v>
      </c>
      <c r="K69" s="77">
        <f t="shared" si="66"/>
        <v>549316.62</v>
      </c>
      <c r="L69" s="77">
        <f t="shared" si="66"/>
        <v>29495.64</v>
      </c>
      <c r="M69" s="77">
        <f t="shared" si="66"/>
        <v>578812.26</v>
      </c>
      <c r="N69" s="77">
        <f t="shared" si="66"/>
        <v>0</v>
      </c>
      <c r="O69" s="77">
        <f t="shared" si="66"/>
        <v>0</v>
      </c>
      <c r="P69" s="77">
        <f>SUM(P70:P75)</f>
        <v>0</v>
      </c>
      <c r="Q69" s="77">
        <f t="shared" si="66"/>
        <v>0</v>
      </c>
      <c r="R69" s="77">
        <f t="shared" si="66"/>
        <v>0</v>
      </c>
      <c r="S69" s="77">
        <f t="shared" si="66"/>
        <v>0</v>
      </c>
      <c r="T69" s="77">
        <f t="shared" si="66"/>
        <v>683.38000000000466</v>
      </c>
      <c r="U69" s="77">
        <f t="shared" si="66"/>
        <v>4.3600000000005821</v>
      </c>
      <c r="V69" s="77">
        <f t="shared" si="66"/>
        <v>687.74000000000524</v>
      </c>
    </row>
    <row r="70" spans="1:22" ht="24.75" customHeight="1">
      <c r="A70" s="34"/>
      <c r="B70" s="25"/>
      <c r="C70" s="21">
        <v>1000</v>
      </c>
      <c r="D70" s="22" t="s">
        <v>17</v>
      </c>
      <c r="E70" s="23">
        <v>0</v>
      </c>
      <c r="F70" s="23">
        <v>0</v>
      </c>
      <c r="G70" s="78">
        <f t="shared" ref="G70:G75" si="67">E70+F70</f>
        <v>0</v>
      </c>
      <c r="H70" s="23">
        <v>0</v>
      </c>
      <c r="I70" s="23">
        <v>0</v>
      </c>
      <c r="J70" s="78">
        <f t="shared" ref="J70:J75" si="68">H70+I70</f>
        <v>0</v>
      </c>
      <c r="K70" s="23">
        <v>0</v>
      </c>
      <c r="L70" s="23">
        <v>0</v>
      </c>
      <c r="M70" s="78">
        <f t="shared" ref="M70:M75" si="69">K70+L70</f>
        <v>0</v>
      </c>
      <c r="N70" s="23">
        <v>0</v>
      </c>
      <c r="O70" s="23">
        <v>0</v>
      </c>
      <c r="P70" s="78">
        <f t="shared" ref="P70:P75" si="70">N70+O70</f>
        <v>0</v>
      </c>
      <c r="Q70" s="23">
        <v>0</v>
      </c>
      <c r="R70" s="23">
        <v>0</v>
      </c>
      <c r="S70" s="78">
        <f t="shared" ref="S70:S75" si="71">Q70+R70</f>
        <v>0</v>
      </c>
      <c r="T70" s="23">
        <f t="shared" ref="T70:U75" si="72">E70-H70-Q70-N70-K70</f>
        <v>0</v>
      </c>
      <c r="U70" s="23">
        <f t="shared" si="72"/>
        <v>0</v>
      </c>
      <c r="V70" s="78">
        <f t="shared" ref="V70:V75" si="73">T70+U70</f>
        <v>0</v>
      </c>
    </row>
    <row r="71" spans="1:22" ht="24.75" customHeight="1">
      <c r="A71" s="34"/>
      <c r="B71" s="25"/>
      <c r="C71" s="21">
        <v>2000</v>
      </c>
      <c r="D71" s="22" t="s">
        <v>18</v>
      </c>
      <c r="E71" s="23">
        <v>0</v>
      </c>
      <c r="F71" s="23">
        <v>0</v>
      </c>
      <c r="G71" s="78">
        <f t="shared" si="67"/>
        <v>0</v>
      </c>
      <c r="H71" s="23">
        <v>0</v>
      </c>
      <c r="I71" s="23">
        <v>0</v>
      </c>
      <c r="J71" s="78">
        <f t="shared" si="68"/>
        <v>0</v>
      </c>
      <c r="K71" s="23">
        <v>0</v>
      </c>
      <c r="L71" s="23">
        <v>0</v>
      </c>
      <c r="M71" s="78">
        <f t="shared" si="69"/>
        <v>0</v>
      </c>
      <c r="N71" s="23">
        <v>0</v>
      </c>
      <c r="O71" s="23">
        <v>0</v>
      </c>
      <c r="P71" s="78">
        <f t="shared" si="70"/>
        <v>0</v>
      </c>
      <c r="Q71" s="23">
        <v>0</v>
      </c>
      <c r="R71" s="23">
        <v>0</v>
      </c>
      <c r="S71" s="78">
        <f t="shared" si="71"/>
        <v>0</v>
      </c>
      <c r="T71" s="23">
        <f t="shared" si="72"/>
        <v>0</v>
      </c>
      <c r="U71" s="23">
        <f t="shared" si="72"/>
        <v>0</v>
      </c>
      <c r="V71" s="78">
        <f t="shared" si="73"/>
        <v>0</v>
      </c>
    </row>
    <row r="72" spans="1:22" ht="24.75" customHeight="1">
      <c r="A72" s="34"/>
      <c r="B72" s="25"/>
      <c r="C72" s="21">
        <v>3000</v>
      </c>
      <c r="D72" s="22" t="s">
        <v>19</v>
      </c>
      <c r="E72" s="23">
        <v>0</v>
      </c>
      <c r="F72" s="23">
        <v>0</v>
      </c>
      <c r="G72" s="78">
        <f t="shared" si="67"/>
        <v>0</v>
      </c>
      <c r="H72" s="23">
        <v>0</v>
      </c>
      <c r="I72" s="23">
        <v>0</v>
      </c>
      <c r="J72" s="78">
        <f t="shared" si="68"/>
        <v>0</v>
      </c>
      <c r="K72" s="23">
        <v>0</v>
      </c>
      <c r="L72" s="23">
        <v>0</v>
      </c>
      <c r="M72" s="78">
        <f t="shared" si="69"/>
        <v>0</v>
      </c>
      <c r="N72" s="23">
        <v>0</v>
      </c>
      <c r="O72" s="23">
        <v>0</v>
      </c>
      <c r="P72" s="78">
        <f t="shared" si="70"/>
        <v>0</v>
      </c>
      <c r="Q72" s="23">
        <v>0</v>
      </c>
      <c r="R72" s="23">
        <v>0</v>
      </c>
      <c r="S72" s="78">
        <f t="shared" si="71"/>
        <v>0</v>
      </c>
      <c r="T72" s="23">
        <f t="shared" si="72"/>
        <v>0</v>
      </c>
      <c r="U72" s="23">
        <f t="shared" si="72"/>
        <v>0</v>
      </c>
      <c r="V72" s="78">
        <f t="shared" si="73"/>
        <v>0</v>
      </c>
    </row>
    <row r="73" spans="1:22" ht="24.75" customHeight="1">
      <c r="A73" s="34"/>
      <c r="B73" s="25"/>
      <c r="C73" s="21">
        <v>4000</v>
      </c>
      <c r="D73" s="22" t="s">
        <v>20</v>
      </c>
      <c r="E73" s="23">
        <v>0</v>
      </c>
      <c r="F73" s="23">
        <v>0</v>
      </c>
      <c r="G73" s="78">
        <f t="shared" si="67"/>
        <v>0</v>
      </c>
      <c r="H73" s="23">
        <v>0</v>
      </c>
      <c r="I73" s="23">
        <v>0</v>
      </c>
      <c r="J73" s="78">
        <f t="shared" si="68"/>
        <v>0</v>
      </c>
      <c r="K73" s="23">
        <v>0</v>
      </c>
      <c r="L73" s="23">
        <v>0</v>
      </c>
      <c r="M73" s="78">
        <f t="shared" si="69"/>
        <v>0</v>
      </c>
      <c r="N73" s="23">
        <v>0</v>
      </c>
      <c r="O73" s="23">
        <v>0</v>
      </c>
      <c r="P73" s="78">
        <f t="shared" si="70"/>
        <v>0</v>
      </c>
      <c r="Q73" s="23">
        <v>0</v>
      </c>
      <c r="R73" s="23">
        <v>0</v>
      </c>
      <c r="S73" s="78">
        <f t="shared" si="71"/>
        <v>0</v>
      </c>
      <c r="T73" s="23">
        <f t="shared" si="72"/>
        <v>0</v>
      </c>
      <c r="U73" s="23">
        <f t="shared" si="72"/>
        <v>0</v>
      </c>
      <c r="V73" s="78">
        <f t="shared" si="73"/>
        <v>0</v>
      </c>
    </row>
    <row r="74" spans="1:22" ht="24.75" customHeight="1">
      <c r="A74" s="34"/>
      <c r="B74" s="25"/>
      <c r="C74" s="21">
        <v>5000</v>
      </c>
      <c r="D74" s="22" t="s">
        <v>21</v>
      </c>
      <c r="E74" s="23">
        <f>'[1]AFF PUE'!AP2505</f>
        <v>550000</v>
      </c>
      <c r="F74" s="23">
        <f>'[1]AFF PUE'!AS2505</f>
        <v>29500</v>
      </c>
      <c r="G74" s="78">
        <f t="shared" si="67"/>
        <v>579500</v>
      </c>
      <c r="H74" s="23">
        <f>'[1]AFF PUE'!AW2505</f>
        <v>0</v>
      </c>
      <c r="I74" s="23">
        <f>'[1]AFF PUE'!AZ2505</f>
        <v>0</v>
      </c>
      <c r="J74" s="78">
        <f t="shared" si="68"/>
        <v>0</v>
      </c>
      <c r="K74" s="23">
        <f>'[1]AFF PUE'!BK2505</f>
        <v>549316.62</v>
      </c>
      <c r="L74" s="23">
        <f>'[1]AFF PUE'!BN2505</f>
        <v>29495.64</v>
      </c>
      <c r="M74" s="78">
        <f t="shared" si="69"/>
        <v>578812.26</v>
      </c>
      <c r="N74" s="23">
        <v>0</v>
      </c>
      <c r="O74" s="23">
        <v>0</v>
      </c>
      <c r="P74" s="78">
        <f t="shared" si="70"/>
        <v>0</v>
      </c>
      <c r="Q74" s="23">
        <v>0</v>
      </c>
      <c r="R74" s="23">
        <v>0</v>
      </c>
      <c r="S74" s="78">
        <f t="shared" si="71"/>
        <v>0</v>
      </c>
      <c r="T74" s="23">
        <f t="shared" si="72"/>
        <v>683.38000000000466</v>
      </c>
      <c r="U74" s="23">
        <f t="shared" si="72"/>
        <v>4.3600000000005821</v>
      </c>
      <c r="V74" s="78">
        <f t="shared" si="73"/>
        <v>687.74000000000524</v>
      </c>
    </row>
    <row r="75" spans="1:22" ht="24.75" customHeight="1">
      <c r="A75" s="34"/>
      <c r="B75" s="25"/>
      <c r="C75" s="21">
        <v>6000</v>
      </c>
      <c r="D75" s="22" t="s">
        <v>22</v>
      </c>
      <c r="E75" s="23">
        <v>0</v>
      </c>
      <c r="F75" s="23">
        <v>0</v>
      </c>
      <c r="G75" s="78">
        <f t="shared" si="67"/>
        <v>0</v>
      </c>
      <c r="H75" s="23">
        <v>0</v>
      </c>
      <c r="I75" s="23">
        <v>0</v>
      </c>
      <c r="J75" s="78">
        <f t="shared" si="68"/>
        <v>0</v>
      </c>
      <c r="K75" s="23">
        <v>0</v>
      </c>
      <c r="L75" s="23">
        <v>0</v>
      </c>
      <c r="M75" s="78">
        <f t="shared" si="69"/>
        <v>0</v>
      </c>
      <c r="N75" s="23">
        <v>0</v>
      </c>
      <c r="O75" s="23">
        <v>0</v>
      </c>
      <c r="P75" s="78">
        <f t="shared" si="70"/>
        <v>0</v>
      </c>
      <c r="Q75" s="23">
        <v>0</v>
      </c>
      <c r="R75" s="23">
        <v>0</v>
      </c>
      <c r="S75" s="78">
        <f t="shared" si="71"/>
        <v>0</v>
      </c>
      <c r="T75" s="23">
        <f t="shared" si="72"/>
        <v>0</v>
      </c>
      <c r="U75" s="23">
        <f t="shared" si="72"/>
        <v>0</v>
      </c>
      <c r="V75" s="78">
        <f t="shared" si="73"/>
        <v>0</v>
      </c>
    </row>
    <row r="76" spans="1:22" ht="24.75" customHeight="1">
      <c r="A76" s="34"/>
      <c r="B76" s="24">
        <v>6</v>
      </c>
      <c r="C76" s="19" t="s">
        <v>33</v>
      </c>
      <c r="D76" s="19"/>
      <c r="E76" s="77">
        <f>SUM(E77:E82)</f>
        <v>6849723.6400000006</v>
      </c>
      <c r="F76" s="77">
        <f t="shared" ref="F76:V76" si="74">SUM(F77:F82)</f>
        <v>0</v>
      </c>
      <c r="G76" s="77">
        <f t="shared" si="74"/>
        <v>6849723.6400000006</v>
      </c>
      <c r="H76" s="77">
        <f>SUM(H77:H82)</f>
        <v>0</v>
      </c>
      <c r="I76" s="77">
        <f>SUM(I77:I82)</f>
        <v>0</v>
      </c>
      <c r="J76" s="77">
        <f>SUM(J77:J82)</f>
        <v>0</v>
      </c>
      <c r="K76" s="77">
        <f t="shared" si="74"/>
        <v>6849586.3100000005</v>
      </c>
      <c r="L76" s="77">
        <f t="shared" si="74"/>
        <v>0</v>
      </c>
      <c r="M76" s="77">
        <f t="shared" si="74"/>
        <v>6849586.3100000005</v>
      </c>
      <c r="N76" s="77">
        <f t="shared" si="74"/>
        <v>0</v>
      </c>
      <c r="O76" s="77">
        <f t="shared" si="74"/>
        <v>0</v>
      </c>
      <c r="P76" s="77">
        <f>SUM(P77:P82)</f>
        <v>0</v>
      </c>
      <c r="Q76" s="77">
        <f t="shared" si="74"/>
        <v>0</v>
      </c>
      <c r="R76" s="77">
        <f t="shared" si="74"/>
        <v>0</v>
      </c>
      <c r="S76" s="77">
        <f t="shared" si="74"/>
        <v>0</v>
      </c>
      <c r="T76" s="77">
        <f t="shared" si="74"/>
        <v>137.32999999984168</v>
      </c>
      <c r="U76" s="77">
        <f t="shared" si="74"/>
        <v>0</v>
      </c>
      <c r="V76" s="77">
        <f t="shared" si="74"/>
        <v>137.32999999984168</v>
      </c>
    </row>
    <row r="77" spans="1:22" ht="24.75" customHeight="1">
      <c r="A77" s="34"/>
      <c r="B77" s="25"/>
      <c r="C77" s="21">
        <v>1000</v>
      </c>
      <c r="D77" s="22" t="s">
        <v>17</v>
      </c>
      <c r="E77" s="23">
        <v>0</v>
      </c>
      <c r="F77" s="23">
        <v>0</v>
      </c>
      <c r="G77" s="78">
        <f t="shared" ref="G77:G82" si="75">E77+F77</f>
        <v>0</v>
      </c>
      <c r="H77" s="23">
        <v>0</v>
      </c>
      <c r="I77" s="23">
        <v>0</v>
      </c>
      <c r="J77" s="78">
        <f t="shared" ref="J77:J82" si="76">H77+I77</f>
        <v>0</v>
      </c>
      <c r="K77" s="23">
        <v>0</v>
      </c>
      <c r="L77" s="23">
        <v>0</v>
      </c>
      <c r="M77" s="78">
        <f t="shared" ref="M77:M82" si="77">K77+L77</f>
        <v>0</v>
      </c>
      <c r="N77" s="23">
        <v>0</v>
      </c>
      <c r="O77" s="23">
        <v>0</v>
      </c>
      <c r="P77" s="78">
        <f t="shared" ref="P77:P82" si="78">N77+O77</f>
        <v>0</v>
      </c>
      <c r="Q77" s="23">
        <v>0</v>
      </c>
      <c r="R77" s="23">
        <v>0</v>
      </c>
      <c r="S77" s="78">
        <f t="shared" ref="S77:S82" si="79">Q77+R77</f>
        <v>0</v>
      </c>
      <c r="T77" s="23">
        <f t="shared" ref="T77:U82" si="80">E77-H77-Q77-N77-K77</f>
        <v>0</v>
      </c>
      <c r="U77" s="23">
        <f t="shared" si="80"/>
        <v>0</v>
      </c>
      <c r="V77" s="78">
        <f t="shared" ref="V77:V82" si="81">T77+U77</f>
        <v>0</v>
      </c>
    </row>
    <row r="78" spans="1:22" ht="24.75" customHeight="1">
      <c r="A78" s="34"/>
      <c r="B78" s="25"/>
      <c r="C78" s="21">
        <v>2000</v>
      </c>
      <c r="D78" s="22" t="s">
        <v>18</v>
      </c>
      <c r="E78" s="23">
        <f>'[1]AFF PUE'!AP2584</f>
        <v>3760362</v>
      </c>
      <c r="F78" s="23">
        <f>'[1]AFF PUE'!AS2584</f>
        <v>0</v>
      </c>
      <c r="G78" s="78">
        <f t="shared" si="75"/>
        <v>3760362</v>
      </c>
      <c r="H78" s="23">
        <f>'[1]AFF PUE'!AW2584</f>
        <v>0</v>
      </c>
      <c r="I78" s="23">
        <f>'[1]AFF PUE'!AZ2584</f>
        <v>0</v>
      </c>
      <c r="J78" s="78">
        <f t="shared" si="76"/>
        <v>0</v>
      </c>
      <c r="K78" s="23">
        <f>'[1]AFF PUE'!BK2584</f>
        <v>3760334.3200000003</v>
      </c>
      <c r="L78" s="23">
        <f>'[1]AFF PUE'!BN2584</f>
        <v>0</v>
      </c>
      <c r="M78" s="78">
        <f t="shared" si="77"/>
        <v>3760334.3200000003</v>
      </c>
      <c r="N78" s="23">
        <v>0</v>
      </c>
      <c r="O78" s="23">
        <v>0</v>
      </c>
      <c r="P78" s="78">
        <f t="shared" si="78"/>
        <v>0</v>
      </c>
      <c r="Q78" s="23">
        <v>0</v>
      </c>
      <c r="R78" s="23">
        <v>0</v>
      </c>
      <c r="S78" s="78">
        <f t="shared" si="79"/>
        <v>0</v>
      </c>
      <c r="T78" s="23">
        <f t="shared" si="80"/>
        <v>27.679999999701977</v>
      </c>
      <c r="U78" s="23">
        <f t="shared" si="80"/>
        <v>0</v>
      </c>
      <c r="V78" s="78">
        <f t="shared" si="81"/>
        <v>27.679999999701977</v>
      </c>
    </row>
    <row r="79" spans="1:22" ht="24.75" customHeight="1">
      <c r="A79" s="34"/>
      <c r="B79" s="25"/>
      <c r="C79" s="21">
        <v>3000</v>
      </c>
      <c r="D79" s="22" t="s">
        <v>19</v>
      </c>
      <c r="E79" s="23">
        <f>'[1]AFF PUE'!AP2743</f>
        <v>2562549.64</v>
      </c>
      <c r="F79" s="23">
        <f>'[1]AFF PUE'!AS2743</f>
        <v>0</v>
      </c>
      <c r="G79" s="78">
        <f t="shared" si="75"/>
        <v>2562549.64</v>
      </c>
      <c r="H79" s="23">
        <f>'[1]AFF PUE'!AW2743</f>
        <v>0</v>
      </c>
      <c r="I79" s="23">
        <f>'[1]AFF PUE'!AZ2743</f>
        <v>0</v>
      </c>
      <c r="J79" s="78">
        <f t="shared" si="76"/>
        <v>0</v>
      </c>
      <c r="K79" s="23">
        <f>'[1]AFF PUE'!BK2743</f>
        <v>2562440</v>
      </c>
      <c r="L79" s="23">
        <f>'[1]AFF PUE'!BN2743</f>
        <v>0</v>
      </c>
      <c r="M79" s="78">
        <f t="shared" si="77"/>
        <v>2562440</v>
      </c>
      <c r="N79" s="23">
        <v>0</v>
      </c>
      <c r="O79" s="23">
        <v>0</v>
      </c>
      <c r="P79" s="78">
        <f t="shared" si="78"/>
        <v>0</v>
      </c>
      <c r="Q79" s="23">
        <v>0</v>
      </c>
      <c r="R79" s="23">
        <v>0</v>
      </c>
      <c r="S79" s="78">
        <f t="shared" si="79"/>
        <v>0</v>
      </c>
      <c r="T79" s="23">
        <f t="shared" si="80"/>
        <v>109.64000000013039</v>
      </c>
      <c r="U79" s="23">
        <f t="shared" si="80"/>
        <v>0</v>
      </c>
      <c r="V79" s="78">
        <f t="shared" si="81"/>
        <v>109.64000000013039</v>
      </c>
    </row>
    <row r="80" spans="1:22" ht="24.75" customHeight="1">
      <c r="A80" s="34"/>
      <c r="B80" s="25"/>
      <c r="C80" s="21">
        <v>4000</v>
      </c>
      <c r="D80" s="22" t="s">
        <v>20</v>
      </c>
      <c r="E80" s="23">
        <v>0</v>
      </c>
      <c r="F80" s="23">
        <v>0</v>
      </c>
      <c r="G80" s="78">
        <f t="shared" si="75"/>
        <v>0</v>
      </c>
      <c r="H80" s="23">
        <v>0</v>
      </c>
      <c r="I80" s="23">
        <v>0</v>
      </c>
      <c r="J80" s="78">
        <f t="shared" si="76"/>
        <v>0</v>
      </c>
      <c r="K80" s="23">
        <v>0</v>
      </c>
      <c r="L80" s="23">
        <v>0</v>
      </c>
      <c r="M80" s="78">
        <f t="shared" si="77"/>
        <v>0</v>
      </c>
      <c r="N80" s="23">
        <v>0</v>
      </c>
      <c r="O80" s="23">
        <v>0</v>
      </c>
      <c r="P80" s="78">
        <f t="shared" si="78"/>
        <v>0</v>
      </c>
      <c r="Q80" s="23">
        <v>0</v>
      </c>
      <c r="R80" s="23">
        <v>0</v>
      </c>
      <c r="S80" s="78">
        <f t="shared" si="79"/>
        <v>0</v>
      </c>
      <c r="T80" s="23">
        <f t="shared" si="80"/>
        <v>0</v>
      </c>
      <c r="U80" s="23">
        <f t="shared" si="80"/>
        <v>0</v>
      </c>
      <c r="V80" s="78">
        <f t="shared" si="81"/>
        <v>0</v>
      </c>
    </row>
    <row r="81" spans="1:22" ht="24.75" customHeight="1">
      <c r="A81" s="34"/>
      <c r="B81" s="25"/>
      <c r="C81" s="21">
        <v>5000</v>
      </c>
      <c r="D81" s="22" t="s">
        <v>21</v>
      </c>
      <c r="E81" s="23">
        <f>'[1]AFF PUE'!AP2756</f>
        <v>526812</v>
      </c>
      <c r="F81" s="23">
        <f>'[1]AFF PUE'!AS2756</f>
        <v>0</v>
      </c>
      <c r="G81" s="78">
        <f t="shared" si="75"/>
        <v>526812</v>
      </c>
      <c r="H81" s="23">
        <f>'[1]AFF PUE'!AW2756</f>
        <v>0</v>
      </c>
      <c r="I81" s="23">
        <f>'[1]AFF PUE'!AZ2756</f>
        <v>0</v>
      </c>
      <c r="J81" s="78">
        <f t="shared" si="76"/>
        <v>0</v>
      </c>
      <c r="K81" s="23">
        <f>'[1]AFF PUE'!BK2756</f>
        <v>526811.99</v>
      </c>
      <c r="L81" s="23">
        <f>'[1]AFF PUE'!BN2756</f>
        <v>0</v>
      </c>
      <c r="M81" s="78">
        <f t="shared" si="77"/>
        <v>526811.99</v>
      </c>
      <c r="N81" s="23">
        <v>0</v>
      </c>
      <c r="O81" s="23">
        <v>0</v>
      </c>
      <c r="P81" s="78">
        <f t="shared" si="78"/>
        <v>0</v>
      </c>
      <c r="Q81" s="23">
        <v>0</v>
      </c>
      <c r="R81" s="23">
        <v>0</v>
      </c>
      <c r="S81" s="78">
        <f t="shared" si="79"/>
        <v>0</v>
      </c>
      <c r="T81" s="23">
        <f t="shared" si="80"/>
        <v>1.0000000009313226E-2</v>
      </c>
      <c r="U81" s="23">
        <f t="shared" si="80"/>
        <v>0</v>
      </c>
      <c r="V81" s="78">
        <f t="shared" si="81"/>
        <v>1.0000000009313226E-2</v>
      </c>
    </row>
    <row r="82" spans="1:22" ht="24.75" customHeight="1">
      <c r="A82" s="34"/>
      <c r="B82" s="25"/>
      <c r="C82" s="21">
        <v>6000</v>
      </c>
      <c r="D82" s="22" t="s">
        <v>22</v>
      </c>
      <c r="E82" s="23">
        <v>0</v>
      </c>
      <c r="F82" s="23">
        <v>0</v>
      </c>
      <c r="G82" s="78">
        <f t="shared" si="75"/>
        <v>0</v>
      </c>
      <c r="H82" s="23">
        <v>0</v>
      </c>
      <c r="I82" s="23">
        <v>0</v>
      </c>
      <c r="J82" s="78">
        <f t="shared" si="76"/>
        <v>0</v>
      </c>
      <c r="K82" s="23">
        <v>0</v>
      </c>
      <c r="L82" s="23">
        <v>0</v>
      </c>
      <c r="M82" s="78">
        <f t="shared" si="77"/>
        <v>0</v>
      </c>
      <c r="N82" s="23">
        <v>0</v>
      </c>
      <c r="O82" s="23">
        <v>0</v>
      </c>
      <c r="P82" s="78">
        <f t="shared" si="78"/>
        <v>0</v>
      </c>
      <c r="Q82" s="23">
        <v>0</v>
      </c>
      <c r="R82" s="23">
        <v>0</v>
      </c>
      <c r="S82" s="78">
        <f t="shared" si="79"/>
        <v>0</v>
      </c>
      <c r="T82" s="23">
        <f t="shared" si="80"/>
        <v>0</v>
      </c>
      <c r="U82" s="23">
        <f t="shared" si="80"/>
        <v>0</v>
      </c>
      <c r="V82" s="78">
        <f t="shared" si="81"/>
        <v>0</v>
      </c>
    </row>
    <row r="83" spans="1:22" ht="24.75" customHeight="1">
      <c r="A83" s="34"/>
      <c r="B83" s="41">
        <v>7</v>
      </c>
      <c r="C83" s="42" t="s">
        <v>34</v>
      </c>
      <c r="D83" s="42"/>
      <c r="E83" s="81">
        <f>SUM(E84:E89)</f>
        <v>11874000</v>
      </c>
      <c r="F83" s="81">
        <f t="shared" ref="F83:V83" si="82">SUM(F84:F89)</f>
        <v>0</v>
      </c>
      <c r="G83" s="81">
        <f t="shared" si="82"/>
        <v>11874000</v>
      </c>
      <c r="H83" s="81">
        <f>SUM(H84:H89)</f>
        <v>0</v>
      </c>
      <c r="I83" s="81">
        <f>SUM(I84:I89)</f>
        <v>0</v>
      </c>
      <c r="J83" s="81">
        <f>SUM(J84:J89)</f>
        <v>0</v>
      </c>
      <c r="K83" s="81">
        <f t="shared" si="82"/>
        <v>11573848.149999999</v>
      </c>
      <c r="L83" s="81">
        <f t="shared" si="82"/>
        <v>0</v>
      </c>
      <c r="M83" s="81">
        <f t="shared" si="82"/>
        <v>11573848.149999999</v>
      </c>
      <c r="N83" s="81">
        <f t="shared" si="82"/>
        <v>0</v>
      </c>
      <c r="O83" s="81">
        <f t="shared" si="82"/>
        <v>0</v>
      </c>
      <c r="P83" s="81">
        <f>SUM(P84:P89)</f>
        <v>0</v>
      </c>
      <c r="Q83" s="81">
        <f t="shared" si="82"/>
        <v>0</v>
      </c>
      <c r="R83" s="81">
        <f t="shared" si="82"/>
        <v>0</v>
      </c>
      <c r="S83" s="81">
        <f t="shared" si="82"/>
        <v>0</v>
      </c>
      <c r="T83" s="81">
        <f t="shared" si="82"/>
        <v>300151.85000000149</v>
      </c>
      <c r="U83" s="81">
        <f t="shared" si="82"/>
        <v>0</v>
      </c>
      <c r="V83" s="81">
        <f t="shared" si="82"/>
        <v>300151.85000000149</v>
      </c>
    </row>
    <row r="84" spans="1:22" ht="24.75" customHeight="1">
      <c r="A84" s="34"/>
      <c r="B84" s="25"/>
      <c r="C84" s="21">
        <v>1000</v>
      </c>
      <c r="D84" s="22" t="s">
        <v>17</v>
      </c>
      <c r="E84" s="23">
        <v>0</v>
      </c>
      <c r="F84" s="23">
        <v>0</v>
      </c>
      <c r="G84" s="78">
        <f t="shared" ref="G84:G89" si="83">E84+F84</f>
        <v>0</v>
      </c>
      <c r="H84" s="23">
        <v>0</v>
      </c>
      <c r="I84" s="23">
        <v>0</v>
      </c>
      <c r="J84" s="78">
        <f t="shared" ref="J84:J89" si="84">H84+I84</f>
        <v>0</v>
      </c>
      <c r="K84" s="23">
        <v>0</v>
      </c>
      <c r="L84" s="23">
        <v>0</v>
      </c>
      <c r="M84" s="78">
        <f t="shared" ref="M84:M89" si="85">K84+L84</f>
        <v>0</v>
      </c>
      <c r="N84" s="23">
        <v>0</v>
      </c>
      <c r="O84" s="23">
        <v>0</v>
      </c>
      <c r="P84" s="78">
        <f t="shared" ref="P84:P89" si="86">N84+O84</f>
        <v>0</v>
      </c>
      <c r="Q84" s="23">
        <v>0</v>
      </c>
      <c r="R84" s="23">
        <v>0</v>
      </c>
      <c r="S84" s="78">
        <f t="shared" ref="S84:S89" si="87">Q84+R84</f>
        <v>0</v>
      </c>
      <c r="T84" s="23">
        <f t="shared" ref="T84:U89" si="88">E84-H84-Q84-N84-K84</f>
        <v>0</v>
      </c>
      <c r="U84" s="23">
        <f t="shared" si="88"/>
        <v>0</v>
      </c>
      <c r="V84" s="78">
        <f t="shared" ref="V84:V89" si="89">T84+U84</f>
        <v>0</v>
      </c>
    </row>
    <row r="85" spans="1:22" ht="24.75" customHeight="1">
      <c r="A85" s="34"/>
      <c r="B85" s="25"/>
      <c r="C85" s="21">
        <v>2000</v>
      </c>
      <c r="D85" s="22" t="s">
        <v>18</v>
      </c>
      <c r="E85" s="23">
        <v>0</v>
      </c>
      <c r="F85" s="23">
        <v>0</v>
      </c>
      <c r="G85" s="78">
        <f t="shared" si="83"/>
        <v>0</v>
      </c>
      <c r="H85" s="23">
        <v>0</v>
      </c>
      <c r="I85" s="23">
        <v>0</v>
      </c>
      <c r="J85" s="78">
        <f t="shared" si="84"/>
        <v>0</v>
      </c>
      <c r="K85" s="23">
        <v>0</v>
      </c>
      <c r="L85" s="23">
        <v>0</v>
      </c>
      <c r="M85" s="78">
        <f t="shared" si="85"/>
        <v>0</v>
      </c>
      <c r="N85" s="23">
        <v>0</v>
      </c>
      <c r="O85" s="23">
        <v>0</v>
      </c>
      <c r="P85" s="78">
        <f t="shared" si="86"/>
        <v>0</v>
      </c>
      <c r="Q85" s="23">
        <v>0</v>
      </c>
      <c r="R85" s="23">
        <v>0</v>
      </c>
      <c r="S85" s="78">
        <f t="shared" si="87"/>
        <v>0</v>
      </c>
      <c r="T85" s="23">
        <f t="shared" si="88"/>
        <v>0</v>
      </c>
      <c r="U85" s="23">
        <f t="shared" si="88"/>
        <v>0</v>
      </c>
      <c r="V85" s="78">
        <f t="shared" si="89"/>
        <v>0</v>
      </c>
    </row>
    <row r="86" spans="1:22" ht="24.75" customHeight="1">
      <c r="A86" s="34"/>
      <c r="B86" s="25"/>
      <c r="C86" s="21">
        <v>3000</v>
      </c>
      <c r="D86" s="22" t="s">
        <v>19</v>
      </c>
      <c r="E86" s="23">
        <v>0</v>
      </c>
      <c r="F86" s="23">
        <v>0</v>
      </c>
      <c r="G86" s="78">
        <f t="shared" si="83"/>
        <v>0</v>
      </c>
      <c r="H86" s="23">
        <v>0</v>
      </c>
      <c r="I86" s="23">
        <v>0</v>
      </c>
      <c r="J86" s="78">
        <f t="shared" si="84"/>
        <v>0</v>
      </c>
      <c r="K86" s="23">
        <v>0</v>
      </c>
      <c r="L86" s="23">
        <v>0</v>
      </c>
      <c r="M86" s="78">
        <f t="shared" si="85"/>
        <v>0</v>
      </c>
      <c r="N86" s="23">
        <v>0</v>
      </c>
      <c r="O86" s="23">
        <v>0</v>
      </c>
      <c r="P86" s="78">
        <f t="shared" si="86"/>
        <v>0</v>
      </c>
      <c r="Q86" s="23">
        <v>0</v>
      </c>
      <c r="R86" s="23">
        <v>0</v>
      </c>
      <c r="S86" s="78">
        <f t="shared" si="87"/>
        <v>0</v>
      </c>
      <c r="T86" s="23">
        <f t="shared" si="88"/>
        <v>0</v>
      </c>
      <c r="U86" s="23">
        <f t="shared" si="88"/>
        <v>0</v>
      </c>
      <c r="V86" s="78">
        <f t="shared" si="89"/>
        <v>0</v>
      </c>
    </row>
    <row r="87" spans="1:22" ht="24.75" customHeight="1">
      <c r="A87" s="34"/>
      <c r="B87" s="25"/>
      <c r="C87" s="21">
        <v>4000</v>
      </c>
      <c r="D87" s="22" t="s">
        <v>20</v>
      </c>
      <c r="E87" s="23">
        <v>0</v>
      </c>
      <c r="F87" s="23">
        <v>0</v>
      </c>
      <c r="G87" s="78">
        <f t="shared" si="83"/>
        <v>0</v>
      </c>
      <c r="H87" s="23">
        <v>0</v>
      </c>
      <c r="I87" s="23">
        <v>0</v>
      </c>
      <c r="J87" s="78">
        <f t="shared" si="84"/>
        <v>0</v>
      </c>
      <c r="K87" s="23">
        <v>0</v>
      </c>
      <c r="L87" s="23">
        <v>0</v>
      </c>
      <c r="M87" s="78">
        <f t="shared" si="85"/>
        <v>0</v>
      </c>
      <c r="N87" s="23">
        <v>0</v>
      </c>
      <c r="O87" s="23">
        <v>0</v>
      </c>
      <c r="P87" s="78">
        <f t="shared" si="86"/>
        <v>0</v>
      </c>
      <c r="Q87" s="23">
        <v>0</v>
      </c>
      <c r="R87" s="23">
        <v>0</v>
      </c>
      <c r="S87" s="78">
        <f t="shared" si="87"/>
        <v>0</v>
      </c>
      <c r="T87" s="23">
        <f t="shared" si="88"/>
        <v>0</v>
      </c>
      <c r="U87" s="23">
        <f t="shared" si="88"/>
        <v>0</v>
      </c>
      <c r="V87" s="78">
        <f t="shared" si="89"/>
        <v>0</v>
      </c>
    </row>
    <row r="88" spans="1:22" ht="24.75" customHeight="1">
      <c r="A88" s="34"/>
      <c r="B88" s="25"/>
      <c r="C88" s="21">
        <v>5000</v>
      </c>
      <c r="D88" s="22" t="s">
        <v>21</v>
      </c>
      <c r="E88" s="23">
        <f>'[1]AFF PUE'!AP3228</f>
        <v>11874000</v>
      </c>
      <c r="F88" s="23">
        <f>'[1]AFF PUE'!AS3228</f>
        <v>0</v>
      </c>
      <c r="G88" s="78">
        <f t="shared" si="83"/>
        <v>11874000</v>
      </c>
      <c r="H88" s="23">
        <f>'[1]AFF PUE'!AW3228</f>
        <v>0</v>
      </c>
      <c r="I88" s="23">
        <f>'[1]AFF PUE'!AZ3228</f>
        <v>0</v>
      </c>
      <c r="J88" s="78">
        <f t="shared" si="84"/>
        <v>0</v>
      </c>
      <c r="K88" s="23">
        <f>'[1]AFF PUE'!BK3228</f>
        <v>11573848.149999999</v>
      </c>
      <c r="L88" s="23">
        <f>'[1]AFF PUE'!BN3228</f>
        <v>0</v>
      </c>
      <c r="M88" s="78">
        <f t="shared" si="85"/>
        <v>11573848.149999999</v>
      </c>
      <c r="N88" s="23">
        <v>0</v>
      </c>
      <c r="O88" s="23">
        <v>0</v>
      </c>
      <c r="P88" s="78">
        <f t="shared" si="86"/>
        <v>0</v>
      </c>
      <c r="Q88" s="23">
        <v>0</v>
      </c>
      <c r="R88" s="23">
        <v>0</v>
      </c>
      <c r="S88" s="78">
        <f t="shared" si="87"/>
        <v>0</v>
      </c>
      <c r="T88" s="23">
        <f t="shared" si="88"/>
        <v>300151.85000000149</v>
      </c>
      <c r="U88" s="23">
        <f t="shared" si="88"/>
        <v>0</v>
      </c>
      <c r="V88" s="78">
        <f t="shared" si="89"/>
        <v>300151.85000000149</v>
      </c>
    </row>
    <row r="89" spans="1:22" ht="24.75" customHeight="1" thickBot="1">
      <c r="A89" s="43"/>
      <c r="B89" s="28"/>
      <c r="C89" s="29">
        <v>6000</v>
      </c>
      <c r="D89" s="30" t="s">
        <v>22</v>
      </c>
      <c r="E89" s="31">
        <v>0</v>
      </c>
      <c r="F89" s="31">
        <v>0</v>
      </c>
      <c r="G89" s="78">
        <f t="shared" si="83"/>
        <v>0</v>
      </c>
      <c r="H89" s="23">
        <v>0</v>
      </c>
      <c r="I89" s="31">
        <v>0</v>
      </c>
      <c r="J89" s="78">
        <f t="shared" si="84"/>
        <v>0</v>
      </c>
      <c r="K89" s="31">
        <v>0</v>
      </c>
      <c r="L89" s="31">
        <v>0</v>
      </c>
      <c r="M89" s="78">
        <f t="shared" si="85"/>
        <v>0</v>
      </c>
      <c r="N89" s="31">
        <v>0</v>
      </c>
      <c r="O89" s="31">
        <v>0</v>
      </c>
      <c r="P89" s="78">
        <f t="shared" si="86"/>
        <v>0</v>
      </c>
      <c r="Q89" s="31">
        <v>0</v>
      </c>
      <c r="R89" s="31">
        <v>0</v>
      </c>
      <c r="S89" s="78">
        <f t="shared" si="87"/>
        <v>0</v>
      </c>
      <c r="T89" s="31">
        <f t="shared" si="88"/>
        <v>0</v>
      </c>
      <c r="U89" s="31">
        <f t="shared" si="88"/>
        <v>0</v>
      </c>
      <c r="V89" s="78">
        <f t="shared" si="89"/>
        <v>0</v>
      </c>
    </row>
    <row r="90" spans="1:22" ht="24.75" customHeight="1">
      <c r="A90" s="15">
        <v>4</v>
      </c>
      <c r="B90" s="16" t="s">
        <v>35</v>
      </c>
      <c r="C90" s="16"/>
      <c r="D90" s="16"/>
      <c r="E90" s="76">
        <f>E91+E98+E105</f>
        <v>558841</v>
      </c>
      <c r="F90" s="76">
        <f t="shared" ref="F90:V90" si="90">F91+F98+F105</f>
        <v>11759178.960000001</v>
      </c>
      <c r="G90" s="76">
        <f t="shared" si="90"/>
        <v>12318019.960000001</v>
      </c>
      <c r="H90" s="76">
        <f>H91+H98+H105</f>
        <v>0</v>
      </c>
      <c r="I90" s="76">
        <f>I91+I98+I105</f>
        <v>7096572.0899999989</v>
      </c>
      <c r="J90" s="76">
        <f>J91+J98+J105</f>
        <v>7096572.0899999989</v>
      </c>
      <c r="K90" s="76">
        <f t="shared" si="90"/>
        <v>558840.69999999995</v>
      </c>
      <c r="L90" s="76">
        <f t="shared" si="90"/>
        <v>4524331.9799999995</v>
      </c>
      <c r="M90" s="76">
        <f t="shared" si="90"/>
        <v>5083172.68</v>
      </c>
      <c r="N90" s="76">
        <f t="shared" si="90"/>
        <v>0</v>
      </c>
      <c r="O90" s="76">
        <f t="shared" si="90"/>
        <v>0</v>
      </c>
      <c r="P90" s="76">
        <f>P91+P98+P105</f>
        <v>0</v>
      </c>
      <c r="Q90" s="76">
        <f t="shared" si="90"/>
        <v>0</v>
      </c>
      <c r="R90" s="76">
        <f t="shared" si="90"/>
        <v>0</v>
      </c>
      <c r="S90" s="76">
        <f t="shared" si="90"/>
        <v>0</v>
      </c>
      <c r="T90" s="76">
        <f t="shared" si="90"/>
        <v>0.30000000004656613</v>
      </c>
      <c r="U90" s="76">
        <f t="shared" si="90"/>
        <v>138274.8899999999</v>
      </c>
      <c r="V90" s="76">
        <f t="shared" si="90"/>
        <v>138275.18999999994</v>
      </c>
    </row>
    <row r="91" spans="1:22" ht="24.75" customHeight="1">
      <c r="A91" s="17"/>
      <c r="B91" s="24">
        <v>1</v>
      </c>
      <c r="C91" s="19" t="s">
        <v>36</v>
      </c>
      <c r="D91" s="19"/>
      <c r="E91" s="77">
        <f>SUM(E92:E97)</f>
        <v>558841</v>
      </c>
      <c r="F91" s="77">
        <f t="shared" ref="F91:V91" si="91">SUM(F92:F97)</f>
        <v>20350</v>
      </c>
      <c r="G91" s="77">
        <f t="shared" si="91"/>
        <v>579191</v>
      </c>
      <c r="H91" s="77">
        <f>SUM(H92:H97)</f>
        <v>0</v>
      </c>
      <c r="I91" s="77">
        <f>SUM(I92:I97)</f>
        <v>0</v>
      </c>
      <c r="J91" s="77">
        <f>SUM(J92:J97)</f>
        <v>0</v>
      </c>
      <c r="K91" s="77">
        <f t="shared" si="91"/>
        <v>558840.69999999995</v>
      </c>
      <c r="L91" s="77">
        <f t="shared" si="91"/>
        <v>20349.990000000002</v>
      </c>
      <c r="M91" s="77">
        <f t="shared" si="91"/>
        <v>579190.68999999994</v>
      </c>
      <c r="N91" s="77">
        <f t="shared" si="91"/>
        <v>0</v>
      </c>
      <c r="O91" s="77">
        <f t="shared" si="91"/>
        <v>0</v>
      </c>
      <c r="P91" s="77">
        <f>SUM(P92:P97)</f>
        <v>0</v>
      </c>
      <c r="Q91" s="77">
        <f t="shared" si="91"/>
        <v>0</v>
      </c>
      <c r="R91" s="77">
        <f t="shared" si="91"/>
        <v>0</v>
      </c>
      <c r="S91" s="77">
        <f t="shared" si="91"/>
        <v>0</v>
      </c>
      <c r="T91" s="77">
        <f t="shared" si="91"/>
        <v>0.30000000004656613</v>
      </c>
      <c r="U91" s="77">
        <f t="shared" si="91"/>
        <v>9.9999999983992893E-3</v>
      </c>
      <c r="V91" s="77">
        <f t="shared" si="91"/>
        <v>0.31000000004496542</v>
      </c>
    </row>
    <row r="92" spans="1:22" ht="24.75" customHeight="1">
      <c r="A92" s="17"/>
      <c r="B92" s="25"/>
      <c r="C92" s="21">
        <v>1000</v>
      </c>
      <c r="D92" s="22" t="s">
        <v>17</v>
      </c>
      <c r="E92" s="23">
        <v>0</v>
      </c>
      <c r="F92" s="23">
        <v>0</v>
      </c>
      <c r="G92" s="78">
        <f t="shared" ref="G92:G97" si="92">E92+F92</f>
        <v>0</v>
      </c>
      <c r="H92" s="23">
        <v>0</v>
      </c>
      <c r="I92" s="23">
        <v>0</v>
      </c>
      <c r="J92" s="78">
        <f t="shared" ref="J92:J97" si="93">H92+I92</f>
        <v>0</v>
      </c>
      <c r="K92" s="23">
        <v>0</v>
      </c>
      <c r="L92" s="23">
        <v>0</v>
      </c>
      <c r="M92" s="78">
        <f t="shared" ref="M92:M97" si="94">K92+L92</f>
        <v>0</v>
      </c>
      <c r="N92" s="23">
        <v>0</v>
      </c>
      <c r="O92" s="23">
        <v>0</v>
      </c>
      <c r="P92" s="78">
        <f t="shared" ref="P92:P97" si="95">N92+O92</f>
        <v>0</v>
      </c>
      <c r="Q92" s="23">
        <v>0</v>
      </c>
      <c r="R92" s="23">
        <v>0</v>
      </c>
      <c r="S92" s="78">
        <f t="shared" ref="S92:S97" si="96">Q92+R92</f>
        <v>0</v>
      </c>
      <c r="T92" s="23">
        <f t="shared" ref="T92:U97" si="97">E92-H92-Q92-N92-K92</f>
        <v>0</v>
      </c>
      <c r="U92" s="23">
        <f t="shared" si="97"/>
        <v>0</v>
      </c>
      <c r="V92" s="78">
        <f t="shared" ref="V92:V97" si="98">T92+U92</f>
        <v>0</v>
      </c>
    </row>
    <row r="93" spans="1:22" ht="24.75" customHeight="1">
      <c r="A93" s="17"/>
      <c r="B93" s="25"/>
      <c r="C93" s="21">
        <v>2000</v>
      </c>
      <c r="D93" s="22" t="s">
        <v>18</v>
      </c>
      <c r="E93" s="23">
        <v>0</v>
      </c>
      <c r="F93" s="23">
        <v>0</v>
      </c>
      <c r="G93" s="78">
        <f t="shared" si="92"/>
        <v>0</v>
      </c>
      <c r="H93" s="23">
        <v>0</v>
      </c>
      <c r="I93" s="23">
        <v>0</v>
      </c>
      <c r="J93" s="78">
        <f t="shared" si="93"/>
        <v>0</v>
      </c>
      <c r="K93" s="23">
        <v>0</v>
      </c>
      <c r="L93" s="23">
        <v>0</v>
      </c>
      <c r="M93" s="78">
        <f t="shared" si="94"/>
        <v>0</v>
      </c>
      <c r="N93" s="23">
        <v>0</v>
      </c>
      <c r="O93" s="23">
        <v>0</v>
      </c>
      <c r="P93" s="78">
        <f t="shared" si="95"/>
        <v>0</v>
      </c>
      <c r="Q93" s="23">
        <v>0</v>
      </c>
      <c r="R93" s="23">
        <v>0</v>
      </c>
      <c r="S93" s="78">
        <f t="shared" si="96"/>
        <v>0</v>
      </c>
      <c r="T93" s="23">
        <f t="shared" si="97"/>
        <v>0</v>
      </c>
      <c r="U93" s="23">
        <f t="shared" si="97"/>
        <v>0</v>
      </c>
      <c r="V93" s="78">
        <f t="shared" si="98"/>
        <v>0</v>
      </c>
    </row>
    <row r="94" spans="1:22" ht="24.75" customHeight="1">
      <c r="A94" s="17"/>
      <c r="B94" s="25"/>
      <c r="C94" s="21">
        <v>3000</v>
      </c>
      <c r="D94" s="22" t="s">
        <v>19</v>
      </c>
      <c r="E94" s="23">
        <v>0</v>
      </c>
      <c r="F94" s="23">
        <v>0</v>
      </c>
      <c r="G94" s="78">
        <f t="shared" si="92"/>
        <v>0</v>
      </c>
      <c r="H94" s="23">
        <v>0</v>
      </c>
      <c r="I94" s="23">
        <v>0</v>
      </c>
      <c r="J94" s="78">
        <f t="shared" si="93"/>
        <v>0</v>
      </c>
      <c r="K94" s="23">
        <v>0</v>
      </c>
      <c r="L94" s="23">
        <v>0</v>
      </c>
      <c r="M94" s="78">
        <f t="shared" si="94"/>
        <v>0</v>
      </c>
      <c r="N94" s="23">
        <v>0</v>
      </c>
      <c r="O94" s="23">
        <v>0</v>
      </c>
      <c r="P94" s="78">
        <f t="shared" si="95"/>
        <v>0</v>
      </c>
      <c r="Q94" s="23">
        <v>0</v>
      </c>
      <c r="R94" s="23">
        <v>0</v>
      </c>
      <c r="S94" s="78">
        <f t="shared" si="96"/>
        <v>0</v>
      </c>
      <c r="T94" s="23">
        <f t="shared" si="97"/>
        <v>0</v>
      </c>
      <c r="U94" s="23">
        <f t="shared" si="97"/>
        <v>0</v>
      </c>
      <c r="V94" s="78">
        <f t="shared" si="98"/>
        <v>0</v>
      </c>
    </row>
    <row r="95" spans="1:22" ht="24.75" customHeight="1">
      <c r="A95" s="17"/>
      <c r="B95" s="25"/>
      <c r="C95" s="21">
        <v>4000</v>
      </c>
      <c r="D95" s="22" t="s">
        <v>20</v>
      </c>
      <c r="E95" s="23">
        <v>0</v>
      </c>
      <c r="F95" s="23">
        <v>0</v>
      </c>
      <c r="G95" s="78">
        <f t="shared" si="92"/>
        <v>0</v>
      </c>
      <c r="H95" s="23">
        <v>0</v>
      </c>
      <c r="I95" s="23">
        <v>0</v>
      </c>
      <c r="J95" s="78">
        <f t="shared" si="93"/>
        <v>0</v>
      </c>
      <c r="K95" s="23">
        <v>0</v>
      </c>
      <c r="L95" s="23">
        <v>0</v>
      </c>
      <c r="M95" s="78">
        <f t="shared" si="94"/>
        <v>0</v>
      </c>
      <c r="N95" s="23">
        <v>0</v>
      </c>
      <c r="O95" s="23">
        <v>0</v>
      </c>
      <c r="P95" s="78">
        <f t="shared" si="95"/>
        <v>0</v>
      </c>
      <c r="Q95" s="23">
        <v>0</v>
      </c>
      <c r="R95" s="23">
        <v>0</v>
      </c>
      <c r="S95" s="78">
        <f t="shared" si="96"/>
        <v>0</v>
      </c>
      <c r="T95" s="23">
        <f t="shared" si="97"/>
        <v>0</v>
      </c>
      <c r="U95" s="23">
        <f t="shared" si="97"/>
        <v>0</v>
      </c>
      <c r="V95" s="78">
        <f t="shared" si="98"/>
        <v>0</v>
      </c>
    </row>
    <row r="96" spans="1:22" ht="24.75" customHeight="1">
      <c r="A96" s="17"/>
      <c r="B96" s="25"/>
      <c r="C96" s="21">
        <v>5000</v>
      </c>
      <c r="D96" s="22" t="s">
        <v>21</v>
      </c>
      <c r="E96" s="23">
        <f>'[1]AFF PUE'!AP3385</f>
        <v>558841</v>
      </c>
      <c r="F96" s="23">
        <f>'[1]AFF PUE'!AS3385</f>
        <v>20350</v>
      </c>
      <c r="G96" s="78">
        <f t="shared" si="92"/>
        <v>579191</v>
      </c>
      <c r="H96" s="23">
        <f>'[1]AFF PUE'!AW3385</f>
        <v>0</v>
      </c>
      <c r="I96" s="23">
        <f>'[1]AFF PUE'!AZ3385</f>
        <v>0</v>
      </c>
      <c r="J96" s="78">
        <f t="shared" si="93"/>
        <v>0</v>
      </c>
      <c r="K96" s="23">
        <f>'[1]AFF PUE'!BK3385</f>
        <v>558840.69999999995</v>
      </c>
      <c r="L96" s="23">
        <f>'[1]AFF PUE'!BN3385</f>
        <v>20349.990000000002</v>
      </c>
      <c r="M96" s="78">
        <f t="shared" si="94"/>
        <v>579190.68999999994</v>
      </c>
      <c r="N96" s="23">
        <v>0</v>
      </c>
      <c r="O96" s="23">
        <v>0</v>
      </c>
      <c r="P96" s="78">
        <f t="shared" si="95"/>
        <v>0</v>
      </c>
      <c r="Q96" s="23">
        <v>0</v>
      </c>
      <c r="R96" s="23">
        <v>0</v>
      </c>
      <c r="S96" s="78">
        <f t="shared" si="96"/>
        <v>0</v>
      </c>
      <c r="T96" s="23">
        <f t="shared" si="97"/>
        <v>0.30000000004656613</v>
      </c>
      <c r="U96" s="23">
        <f t="shared" si="97"/>
        <v>9.9999999983992893E-3</v>
      </c>
      <c r="V96" s="78">
        <f t="shared" si="98"/>
        <v>0.31000000004496542</v>
      </c>
    </row>
    <row r="97" spans="1:22" ht="24.75" customHeight="1">
      <c r="A97" s="17"/>
      <c r="B97" s="25"/>
      <c r="C97" s="21">
        <v>6000</v>
      </c>
      <c r="D97" s="22" t="s">
        <v>22</v>
      </c>
      <c r="E97" s="23">
        <v>0</v>
      </c>
      <c r="F97" s="23">
        <v>0</v>
      </c>
      <c r="G97" s="78">
        <f t="shared" si="92"/>
        <v>0</v>
      </c>
      <c r="H97" s="23">
        <v>0</v>
      </c>
      <c r="I97" s="23">
        <v>0</v>
      </c>
      <c r="J97" s="78">
        <f t="shared" si="93"/>
        <v>0</v>
      </c>
      <c r="K97" s="23">
        <v>0</v>
      </c>
      <c r="L97" s="23">
        <v>0</v>
      </c>
      <c r="M97" s="78">
        <f t="shared" si="94"/>
        <v>0</v>
      </c>
      <c r="N97" s="23">
        <v>0</v>
      </c>
      <c r="O97" s="23">
        <v>0</v>
      </c>
      <c r="P97" s="78">
        <f t="shared" si="95"/>
        <v>0</v>
      </c>
      <c r="Q97" s="23">
        <v>0</v>
      </c>
      <c r="R97" s="23">
        <v>0</v>
      </c>
      <c r="S97" s="78">
        <f t="shared" si="96"/>
        <v>0</v>
      </c>
      <c r="T97" s="23">
        <f t="shared" si="97"/>
        <v>0</v>
      </c>
      <c r="U97" s="23">
        <f t="shared" si="97"/>
        <v>0</v>
      </c>
      <c r="V97" s="78">
        <f t="shared" si="98"/>
        <v>0</v>
      </c>
    </row>
    <row r="98" spans="1:22" ht="24.75" customHeight="1">
      <c r="A98" s="17"/>
      <c r="B98" s="24">
        <v>2</v>
      </c>
      <c r="C98" s="19" t="s">
        <v>35</v>
      </c>
      <c r="D98" s="19"/>
      <c r="E98" s="77">
        <f>SUM(E99:E104)</f>
        <v>0</v>
      </c>
      <c r="F98" s="77">
        <f t="shared" ref="F98:V98" si="99">SUM(F99:F104)</f>
        <v>11738828.960000001</v>
      </c>
      <c r="G98" s="77">
        <f t="shared" si="99"/>
        <v>11738828.960000001</v>
      </c>
      <c r="H98" s="77">
        <f>SUM(H99:H104)</f>
        <v>0</v>
      </c>
      <c r="I98" s="77">
        <f>SUM(I99:I104)</f>
        <v>7096572.0899999989</v>
      </c>
      <c r="J98" s="77">
        <f>SUM(J99:J104)</f>
        <v>7096572.0899999989</v>
      </c>
      <c r="K98" s="77">
        <f t="shared" si="99"/>
        <v>0</v>
      </c>
      <c r="L98" s="77">
        <f t="shared" si="99"/>
        <v>4503981.9899999993</v>
      </c>
      <c r="M98" s="77">
        <f t="shared" si="99"/>
        <v>4503981.9899999993</v>
      </c>
      <c r="N98" s="77">
        <f t="shared" si="99"/>
        <v>0</v>
      </c>
      <c r="O98" s="77">
        <f>SUM(O99:O104)</f>
        <v>0</v>
      </c>
      <c r="P98" s="77">
        <f>SUM(P99:P104)</f>
        <v>0</v>
      </c>
      <c r="Q98" s="77">
        <f t="shared" si="99"/>
        <v>0</v>
      </c>
      <c r="R98" s="77">
        <f t="shared" si="99"/>
        <v>0</v>
      </c>
      <c r="S98" s="77">
        <f t="shared" si="99"/>
        <v>0</v>
      </c>
      <c r="T98" s="77">
        <f t="shared" si="99"/>
        <v>0</v>
      </c>
      <c r="U98" s="77">
        <f t="shared" si="99"/>
        <v>138274.87999999989</v>
      </c>
      <c r="V98" s="77">
        <f t="shared" si="99"/>
        <v>138274.87999999989</v>
      </c>
    </row>
    <row r="99" spans="1:22" ht="24.75" customHeight="1">
      <c r="A99" s="17"/>
      <c r="B99" s="25"/>
      <c r="C99" s="21">
        <v>1000</v>
      </c>
      <c r="D99" s="22" t="s">
        <v>17</v>
      </c>
      <c r="E99" s="23">
        <f>'[1]AFF PUE'!AP3578</f>
        <v>0</v>
      </c>
      <c r="F99" s="23">
        <f>'[1]AFF PUE'!AS3578</f>
        <v>9123828.9600000009</v>
      </c>
      <c r="G99" s="78">
        <f t="shared" ref="G99:G104" si="100">E99+F99</f>
        <v>9123828.9600000009</v>
      </c>
      <c r="H99" s="23">
        <f>'[1]AFF PUE'!AW3578</f>
        <v>0</v>
      </c>
      <c r="I99" s="23">
        <f>'[1]AFF PUE'!AZ3578</f>
        <v>6565233.2899999991</v>
      </c>
      <c r="J99" s="78">
        <f t="shared" ref="J99:J104" si="101">H99+I99</f>
        <v>6565233.2899999991</v>
      </c>
      <c r="K99" s="23">
        <f>'[1]AFF PUE'!BK3578</f>
        <v>0</v>
      </c>
      <c r="L99" s="23">
        <f>'[1]AFF PUE'!BN3578</f>
        <v>2558595.669999999</v>
      </c>
      <c r="M99" s="78">
        <f t="shared" ref="M99:M104" si="102">K99+L99</f>
        <v>2558595.669999999</v>
      </c>
      <c r="N99" s="23">
        <v>0</v>
      </c>
      <c r="O99" s="23">
        <v>0</v>
      </c>
      <c r="P99" s="78">
        <f t="shared" ref="P99:P104" si="103">N99+O99</f>
        <v>0</v>
      </c>
      <c r="Q99" s="23">
        <v>0</v>
      </c>
      <c r="R99" s="23">
        <v>0</v>
      </c>
      <c r="S99" s="78">
        <f t="shared" ref="S99:S104" si="104">Q99+R99</f>
        <v>0</v>
      </c>
      <c r="T99" s="23">
        <f t="shared" ref="T99:U104" si="105">E99-H99-Q99-N99-K99</f>
        <v>0</v>
      </c>
      <c r="U99" s="23">
        <f t="shared" si="105"/>
        <v>0</v>
      </c>
      <c r="V99" s="78">
        <f t="shared" ref="V99:V104" si="106">T99+U99</f>
        <v>0</v>
      </c>
    </row>
    <row r="100" spans="1:22" ht="24.75" customHeight="1">
      <c r="A100" s="17"/>
      <c r="B100" s="25"/>
      <c r="C100" s="21">
        <v>2000</v>
      </c>
      <c r="D100" s="22" t="s">
        <v>18</v>
      </c>
      <c r="E100" s="23">
        <f>'[1]AFF PUE'!AP3584</f>
        <v>0</v>
      </c>
      <c r="F100" s="23">
        <f>'[1]AFF PUE'!AS3584</f>
        <v>420000</v>
      </c>
      <c r="G100" s="78">
        <f t="shared" si="100"/>
        <v>420000</v>
      </c>
      <c r="H100" s="23">
        <f>'[1]AFF PUE'!AW3584</f>
        <v>0</v>
      </c>
      <c r="I100" s="23">
        <f>'[1]AFF PUE'!AZ3584</f>
        <v>0</v>
      </c>
      <c r="J100" s="78">
        <f t="shared" si="101"/>
        <v>0</v>
      </c>
      <c r="K100" s="23">
        <f>'[1]AFF PUE'!BK3584</f>
        <v>0</v>
      </c>
      <c r="L100" s="23">
        <f>'[1]AFF PUE'!BN3584</f>
        <v>419095.03999999998</v>
      </c>
      <c r="M100" s="78">
        <f t="shared" si="102"/>
        <v>419095.03999999998</v>
      </c>
      <c r="N100" s="23">
        <v>0</v>
      </c>
      <c r="O100" s="23">
        <v>0</v>
      </c>
      <c r="P100" s="78">
        <f t="shared" si="103"/>
        <v>0</v>
      </c>
      <c r="Q100" s="23">
        <v>0</v>
      </c>
      <c r="R100" s="23">
        <v>0</v>
      </c>
      <c r="S100" s="78">
        <f t="shared" si="104"/>
        <v>0</v>
      </c>
      <c r="T100" s="23">
        <f t="shared" si="105"/>
        <v>0</v>
      </c>
      <c r="U100" s="23">
        <f t="shared" si="105"/>
        <v>904.96000000002095</v>
      </c>
      <c r="V100" s="78">
        <f t="shared" si="106"/>
        <v>904.96000000002095</v>
      </c>
    </row>
    <row r="101" spans="1:22" ht="24.75" customHeight="1">
      <c r="A101" s="17"/>
      <c r="B101" s="25"/>
      <c r="C101" s="21">
        <v>3000</v>
      </c>
      <c r="D101" s="22" t="s">
        <v>19</v>
      </c>
      <c r="E101" s="23">
        <f>'[1]AFF PUE'!AP3625</f>
        <v>0</v>
      </c>
      <c r="F101" s="23">
        <f>'[1]AFF PUE'!AS3625</f>
        <v>2000000</v>
      </c>
      <c r="G101" s="78">
        <f t="shared" si="100"/>
        <v>2000000</v>
      </c>
      <c r="H101" s="23">
        <f>'[1]AFF PUE'!AW3625</f>
        <v>0</v>
      </c>
      <c r="I101" s="23">
        <f>'[1]AFF PUE'!AZ3625</f>
        <v>516472.43000000017</v>
      </c>
      <c r="J101" s="78">
        <f t="shared" si="101"/>
        <v>516472.43000000017</v>
      </c>
      <c r="K101" s="23">
        <f>'[1]AFF PUE'!BK3625</f>
        <v>0</v>
      </c>
      <c r="L101" s="23">
        <f>'[1]AFF PUE'!BN3625</f>
        <v>1346778.96</v>
      </c>
      <c r="M101" s="78">
        <f t="shared" si="102"/>
        <v>1346778.96</v>
      </c>
      <c r="N101" s="23">
        <v>0</v>
      </c>
      <c r="O101" s="23">
        <v>0</v>
      </c>
      <c r="P101" s="78">
        <f t="shared" si="103"/>
        <v>0</v>
      </c>
      <c r="Q101" s="23">
        <v>0</v>
      </c>
      <c r="R101" s="23">
        <v>0</v>
      </c>
      <c r="S101" s="78">
        <f t="shared" si="104"/>
        <v>0</v>
      </c>
      <c r="T101" s="23">
        <f t="shared" si="105"/>
        <v>0</v>
      </c>
      <c r="U101" s="23">
        <f t="shared" si="105"/>
        <v>136748.60999999987</v>
      </c>
      <c r="V101" s="78">
        <f t="shared" si="106"/>
        <v>136748.60999999987</v>
      </c>
    </row>
    <row r="102" spans="1:22" ht="24.75" customHeight="1">
      <c r="A102" s="17"/>
      <c r="B102" s="25"/>
      <c r="C102" s="21">
        <v>4000</v>
      </c>
      <c r="D102" s="22" t="s">
        <v>20</v>
      </c>
      <c r="E102" s="23">
        <v>0</v>
      </c>
      <c r="F102" s="23">
        <v>0</v>
      </c>
      <c r="G102" s="78">
        <f t="shared" si="100"/>
        <v>0</v>
      </c>
      <c r="H102" s="23">
        <v>0</v>
      </c>
      <c r="I102" s="23">
        <v>0</v>
      </c>
      <c r="J102" s="78">
        <f t="shared" si="101"/>
        <v>0</v>
      </c>
      <c r="K102" s="23">
        <v>0</v>
      </c>
      <c r="L102" s="23">
        <v>0</v>
      </c>
      <c r="M102" s="78">
        <f t="shared" si="102"/>
        <v>0</v>
      </c>
      <c r="N102" s="23">
        <v>0</v>
      </c>
      <c r="O102" s="23">
        <v>0</v>
      </c>
      <c r="P102" s="78">
        <f t="shared" si="103"/>
        <v>0</v>
      </c>
      <c r="Q102" s="23">
        <v>0</v>
      </c>
      <c r="R102" s="23">
        <v>0</v>
      </c>
      <c r="S102" s="78">
        <f t="shared" si="104"/>
        <v>0</v>
      </c>
      <c r="T102" s="23">
        <f t="shared" si="105"/>
        <v>0</v>
      </c>
      <c r="U102" s="23">
        <f t="shared" si="105"/>
        <v>0</v>
      </c>
      <c r="V102" s="78">
        <f t="shared" si="106"/>
        <v>0</v>
      </c>
    </row>
    <row r="103" spans="1:22" ht="24.75" customHeight="1">
      <c r="A103" s="17"/>
      <c r="B103" s="25"/>
      <c r="C103" s="21">
        <v>5000</v>
      </c>
      <c r="D103" s="22" t="s">
        <v>21</v>
      </c>
      <c r="E103" s="23">
        <f>'[1]AFF PUE'!AP3670</f>
        <v>0</v>
      </c>
      <c r="F103" s="23">
        <f>'[1]AFF PUE'!AS3670</f>
        <v>195000</v>
      </c>
      <c r="G103" s="78">
        <f t="shared" si="100"/>
        <v>195000</v>
      </c>
      <c r="H103" s="23">
        <f>'[1]AFF PUE'!AW3670</f>
        <v>0</v>
      </c>
      <c r="I103" s="23">
        <f>'[1]AFF PUE'!AZ3670</f>
        <v>14866.37</v>
      </c>
      <c r="J103" s="78">
        <f t="shared" si="101"/>
        <v>14866.37</v>
      </c>
      <c r="K103" s="23">
        <f>'[1]AFF PUE'!BK3670</f>
        <v>0</v>
      </c>
      <c r="L103" s="23">
        <f>'[1]AFF PUE'!BN3670</f>
        <v>179512.32000000001</v>
      </c>
      <c r="M103" s="78">
        <f t="shared" si="102"/>
        <v>179512.32000000001</v>
      </c>
      <c r="N103" s="23">
        <v>0</v>
      </c>
      <c r="O103" s="23">
        <v>0</v>
      </c>
      <c r="P103" s="78">
        <f t="shared" si="103"/>
        <v>0</v>
      </c>
      <c r="Q103" s="23">
        <v>0</v>
      </c>
      <c r="R103" s="23">
        <v>0</v>
      </c>
      <c r="S103" s="78">
        <f t="shared" si="104"/>
        <v>0</v>
      </c>
      <c r="T103" s="23">
        <f t="shared" si="105"/>
        <v>0</v>
      </c>
      <c r="U103" s="23">
        <f t="shared" si="105"/>
        <v>621.30999999999767</v>
      </c>
      <c r="V103" s="78">
        <f t="shared" si="106"/>
        <v>621.30999999999767</v>
      </c>
    </row>
    <row r="104" spans="1:22" ht="24.75" customHeight="1">
      <c r="A104" s="17"/>
      <c r="B104" s="25"/>
      <c r="C104" s="21">
        <v>6000</v>
      </c>
      <c r="D104" s="22" t="s">
        <v>22</v>
      </c>
      <c r="E104" s="23">
        <v>0</v>
      </c>
      <c r="F104" s="23">
        <v>0</v>
      </c>
      <c r="G104" s="78">
        <f t="shared" si="100"/>
        <v>0</v>
      </c>
      <c r="H104" s="23">
        <v>0</v>
      </c>
      <c r="I104" s="23">
        <v>0</v>
      </c>
      <c r="J104" s="78">
        <f t="shared" si="101"/>
        <v>0</v>
      </c>
      <c r="K104" s="23">
        <v>0</v>
      </c>
      <c r="L104" s="23">
        <v>0</v>
      </c>
      <c r="M104" s="78">
        <f t="shared" si="102"/>
        <v>0</v>
      </c>
      <c r="N104" s="23">
        <v>0</v>
      </c>
      <c r="O104" s="23">
        <v>0</v>
      </c>
      <c r="P104" s="78">
        <f t="shared" si="103"/>
        <v>0</v>
      </c>
      <c r="Q104" s="23">
        <v>0</v>
      </c>
      <c r="R104" s="23">
        <v>0</v>
      </c>
      <c r="S104" s="78">
        <f t="shared" si="104"/>
        <v>0</v>
      </c>
      <c r="T104" s="23">
        <f t="shared" si="105"/>
        <v>0</v>
      </c>
      <c r="U104" s="23">
        <f t="shared" si="105"/>
        <v>0</v>
      </c>
      <c r="V104" s="78">
        <f t="shared" si="106"/>
        <v>0</v>
      </c>
    </row>
    <row r="105" spans="1:22" ht="24.75" customHeight="1">
      <c r="A105" s="17"/>
      <c r="B105" s="24">
        <v>3</v>
      </c>
      <c r="C105" s="19" t="s">
        <v>37</v>
      </c>
      <c r="D105" s="19"/>
      <c r="E105" s="77">
        <f>SUM(E106:E111)</f>
        <v>0</v>
      </c>
      <c r="F105" s="77">
        <f t="shared" ref="F105:V105" si="107">SUM(F106:F111)</f>
        <v>0</v>
      </c>
      <c r="G105" s="77">
        <f t="shared" si="107"/>
        <v>0</v>
      </c>
      <c r="H105" s="77">
        <f>SUM(H106:H111)</f>
        <v>0</v>
      </c>
      <c r="I105" s="77">
        <f>SUM(I106:I111)</f>
        <v>0</v>
      </c>
      <c r="J105" s="77">
        <f>SUM(J106:J111)</f>
        <v>0</v>
      </c>
      <c r="K105" s="77">
        <f t="shared" si="107"/>
        <v>0</v>
      </c>
      <c r="L105" s="77">
        <f t="shared" si="107"/>
        <v>0</v>
      </c>
      <c r="M105" s="77">
        <f t="shared" si="107"/>
        <v>0</v>
      </c>
      <c r="N105" s="77">
        <f t="shared" si="107"/>
        <v>0</v>
      </c>
      <c r="O105" s="77">
        <f t="shared" si="107"/>
        <v>0</v>
      </c>
      <c r="P105" s="77">
        <f>SUM(P106:P111)</f>
        <v>0</v>
      </c>
      <c r="Q105" s="77">
        <f t="shared" si="107"/>
        <v>0</v>
      </c>
      <c r="R105" s="77">
        <f t="shared" si="107"/>
        <v>0</v>
      </c>
      <c r="S105" s="77">
        <f t="shared" si="107"/>
        <v>0</v>
      </c>
      <c r="T105" s="77">
        <f t="shared" si="107"/>
        <v>0</v>
      </c>
      <c r="U105" s="77">
        <f t="shared" si="107"/>
        <v>0</v>
      </c>
      <c r="V105" s="77">
        <f t="shared" si="107"/>
        <v>0</v>
      </c>
    </row>
    <row r="106" spans="1:22" ht="24.75" customHeight="1">
      <c r="A106" s="17"/>
      <c r="B106" s="25"/>
      <c r="C106" s="21">
        <v>1000</v>
      </c>
      <c r="D106" s="22" t="s">
        <v>17</v>
      </c>
      <c r="E106" s="23">
        <v>0</v>
      </c>
      <c r="F106" s="23">
        <v>0</v>
      </c>
      <c r="G106" s="78">
        <f t="shared" ref="G106:G111" si="108">E106+F106</f>
        <v>0</v>
      </c>
      <c r="H106" s="23">
        <v>0</v>
      </c>
      <c r="I106" s="23">
        <v>0</v>
      </c>
      <c r="J106" s="78">
        <f t="shared" ref="J106:J111" si="109">H106+I106</f>
        <v>0</v>
      </c>
      <c r="K106" s="23">
        <v>0</v>
      </c>
      <c r="L106" s="23">
        <v>0</v>
      </c>
      <c r="M106" s="78">
        <f t="shared" ref="M106:M111" si="110">K106+L106</f>
        <v>0</v>
      </c>
      <c r="N106" s="23">
        <v>0</v>
      </c>
      <c r="O106" s="23">
        <v>0</v>
      </c>
      <c r="P106" s="78">
        <f t="shared" ref="P106:P111" si="111">N106+O106</f>
        <v>0</v>
      </c>
      <c r="Q106" s="23">
        <v>0</v>
      </c>
      <c r="R106" s="23">
        <v>0</v>
      </c>
      <c r="S106" s="78">
        <f t="shared" ref="S106:S111" si="112">Q106+R106</f>
        <v>0</v>
      </c>
      <c r="T106" s="23">
        <f t="shared" ref="T106:U111" si="113">E106-H106-Q106-N106-K106</f>
        <v>0</v>
      </c>
      <c r="U106" s="23">
        <f t="shared" si="113"/>
        <v>0</v>
      </c>
      <c r="V106" s="78">
        <f t="shared" ref="V106:V111" si="114">T106+U106</f>
        <v>0</v>
      </c>
    </row>
    <row r="107" spans="1:22" ht="24.75" customHeight="1">
      <c r="A107" s="17"/>
      <c r="B107" s="25"/>
      <c r="C107" s="21">
        <v>2000</v>
      </c>
      <c r="D107" s="22" t="s">
        <v>18</v>
      </c>
      <c r="E107" s="23">
        <v>0</v>
      </c>
      <c r="F107" s="23">
        <v>0</v>
      </c>
      <c r="G107" s="78">
        <f t="shared" si="108"/>
        <v>0</v>
      </c>
      <c r="H107" s="23">
        <v>0</v>
      </c>
      <c r="I107" s="23">
        <v>0</v>
      </c>
      <c r="J107" s="78">
        <f t="shared" si="109"/>
        <v>0</v>
      </c>
      <c r="K107" s="23">
        <v>0</v>
      </c>
      <c r="L107" s="23">
        <v>0</v>
      </c>
      <c r="M107" s="78">
        <f t="shared" si="110"/>
        <v>0</v>
      </c>
      <c r="N107" s="23">
        <v>0</v>
      </c>
      <c r="O107" s="23">
        <v>0</v>
      </c>
      <c r="P107" s="78">
        <f t="shared" si="111"/>
        <v>0</v>
      </c>
      <c r="Q107" s="23">
        <v>0</v>
      </c>
      <c r="R107" s="23">
        <v>0</v>
      </c>
      <c r="S107" s="78">
        <f t="shared" si="112"/>
        <v>0</v>
      </c>
      <c r="T107" s="23">
        <f t="shared" si="113"/>
        <v>0</v>
      </c>
      <c r="U107" s="23">
        <f t="shared" si="113"/>
        <v>0</v>
      </c>
      <c r="V107" s="78">
        <f t="shared" si="114"/>
        <v>0</v>
      </c>
    </row>
    <row r="108" spans="1:22" ht="24.75" customHeight="1">
      <c r="A108" s="17"/>
      <c r="B108" s="25"/>
      <c r="C108" s="21">
        <v>3000</v>
      </c>
      <c r="D108" s="22" t="s">
        <v>19</v>
      </c>
      <c r="E108" s="23">
        <v>0</v>
      </c>
      <c r="F108" s="23">
        <v>0</v>
      </c>
      <c r="G108" s="78">
        <f t="shared" si="108"/>
        <v>0</v>
      </c>
      <c r="H108" s="23">
        <v>0</v>
      </c>
      <c r="I108" s="23">
        <v>0</v>
      </c>
      <c r="J108" s="78">
        <f t="shared" si="109"/>
        <v>0</v>
      </c>
      <c r="K108" s="23">
        <v>0</v>
      </c>
      <c r="L108" s="23">
        <v>0</v>
      </c>
      <c r="M108" s="78">
        <f t="shared" si="110"/>
        <v>0</v>
      </c>
      <c r="N108" s="23">
        <v>0</v>
      </c>
      <c r="O108" s="23">
        <v>0</v>
      </c>
      <c r="P108" s="78">
        <f t="shared" si="111"/>
        <v>0</v>
      </c>
      <c r="Q108" s="23">
        <v>0</v>
      </c>
      <c r="R108" s="23">
        <v>0</v>
      </c>
      <c r="S108" s="78">
        <f t="shared" si="112"/>
        <v>0</v>
      </c>
      <c r="T108" s="23">
        <f t="shared" si="113"/>
        <v>0</v>
      </c>
      <c r="U108" s="23">
        <f t="shared" si="113"/>
        <v>0</v>
      </c>
      <c r="V108" s="78">
        <f t="shared" si="114"/>
        <v>0</v>
      </c>
    </row>
    <row r="109" spans="1:22" ht="24.75" customHeight="1">
      <c r="A109" s="17"/>
      <c r="B109" s="25"/>
      <c r="C109" s="21">
        <v>4000</v>
      </c>
      <c r="D109" s="22" t="s">
        <v>20</v>
      </c>
      <c r="E109" s="23">
        <v>0</v>
      </c>
      <c r="F109" s="23">
        <v>0</v>
      </c>
      <c r="G109" s="78">
        <f t="shared" si="108"/>
        <v>0</v>
      </c>
      <c r="H109" s="23">
        <v>0</v>
      </c>
      <c r="I109" s="23">
        <v>0</v>
      </c>
      <c r="J109" s="78">
        <f t="shared" si="109"/>
        <v>0</v>
      </c>
      <c r="K109" s="23">
        <v>0</v>
      </c>
      <c r="L109" s="23">
        <v>0</v>
      </c>
      <c r="M109" s="78">
        <f t="shared" si="110"/>
        <v>0</v>
      </c>
      <c r="N109" s="23">
        <v>0</v>
      </c>
      <c r="O109" s="23">
        <v>0</v>
      </c>
      <c r="P109" s="78">
        <f t="shared" si="111"/>
        <v>0</v>
      </c>
      <c r="Q109" s="23">
        <v>0</v>
      </c>
      <c r="R109" s="23">
        <v>0</v>
      </c>
      <c r="S109" s="78">
        <f t="shared" si="112"/>
        <v>0</v>
      </c>
      <c r="T109" s="23">
        <f t="shared" si="113"/>
        <v>0</v>
      </c>
      <c r="U109" s="23">
        <f t="shared" si="113"/>
        <v>0</v>
      </c>
      <c r="V109" s="78">
        <f t="shared" si="114"/>
        <v>0</v>
      </c>
    </row>
    <row r="110" spans="1:22" ht="24.75" customHeight="1">
      <c r="A110" s="17"/>
      <c r="B110" s="25"/>
      <c r="C110" s="21">
        <v>5000</v>
      </c>
      <c r="D110" s="22" t="s">
        <v>21</v>
      </c>
      <c r="E110" s="23">
        <v>0</v>
      </c>
      <c r="F110" s="23">
        <v>0</v>
      </c>
      <c r="G110" s="78">
        <f t="shared" si="108"/>
        <v>0</v>
      </c>
      <c r="H110" s="23">
        <v>0</v>
      </c>
      <c r="I110" s="23">
        <v>0</v>
      </c>
      <c r="J110" s="78">
        <f t="shared" si="109"/>
        <v>0</v>
      </c>
      <c r="K110" s="23">
        <v>0</v>
      </c>
      <c r="L110" s="23">
        <v>0</v>
      </c>
      <c r="M110" s="78">
        <f t="shared" si="110"/>
        <v>0</v>
      </c>
      <c r="N110" s="23">
        <v>0</v>
      </c>
      <c r="O110" s="23">
        <v>0</v>
      </c>
      <c r="P110" s="78">
        <f t="shared" si="111"/>
        <v>0</v>
      </c>
      <c r="Q110" s="23">
        <v>0</v>
      </c>
      <c r="R110" s="23">
        <v>0</v>
      </c>
      <c r="S110" s="78">
        <f t="shared" si="112"/>
        <v>0</v>
      </c>
      <c r="T110" s="23">
        <f t="shared" si="113"/>
        <v>0</v>
      </c>
      <c r="U110" s="23">
        <f t="shared" si="113"/>
        <v>0</v>
      </c>
      <c r="V110" s="78">
        <f t="shared" si="114"/>
        <v>0</v>
      </c>
    </row>
    <row r="111" spans="1:22" ht="24.75" customHeight="1" thickBot="1">
      <c r="A111" s="17"/>
      <c r="B111" s="25"/>
      <c r="C111" s="21">
        <v>6000</v>
      </c>
      <c r="D111" s="22" t="s">
        <v>22</v>
      </c>
      <c r="E111" s="23">
        <v>0</v>
      </c>
      <c r="F111" s="23">
        <v>0</v>
      </c>
      <c r="G111" s="78">
        <f t="shared" si="108"/>
        <v>0</v>
      </c>
      <c r="H111" s="23">
        <v>0</v>
      </c>
      <c r="I111" s="23">
        <v>0</v>
      </c>
      <c r="J111" s="78">
        <f t="shared" si="109"/>
        <v>0</v>
      </c>
      <c r="K111" s="23">
        <v>0</v>
      </c>
      <c r="L111" s="23">
        <v>0</v>
      </c>
      <c r="M111" s="78">
        <f t="shared" si="110"/>
        <v>0</v>
      </c>
      <c r="N111" s="23">
        <v>0</v>
      </c>
      <c r="O111" s="23">
        <v>0</v>
      </c>
      <c r="P111" s="78">
        <f t="shared" si="111"/>
        <v>0</v>
      </c>
      <c r="Q111" s="23">
        <v>0</v>
      </c>
      <c r="R111" s="23">
        <v>0</v>
      </c>
      <c r="S111" s="78">
        <f t="shared" si="112"/>
        <v>0</v>
      </c>
      <c r="T111" s="23">
        <f t="shared" si="113"/>
        <v>0</v>
      </c>
      <c r="U111" s="23">
        <f t="shared" si="113"/>
        <v>0</v>
      </c>
      <c r="V111" s="78">
        <f t="shared" si="114"/>
        <v>0</v>
      </c>
    </row>
    <row r="112" spans="1:22" ht="24.75" customHeight="1">
      <c r="A112" s="15">
        <v>5</v>
      </c>
      <c r="B112" s="16" t="s">
        <v>38</v>
      </c>
      <c r="C112" s="16"/>
      <c r="D112" s="16"/>
      <c r="E112" s="76">
        <f>E113+E120+E127</f>
        <v>5821059</v>
      </c>
      <c r="F112" s="76">
        <f t="shared" ref="F112:V112" si="115">F113+F120+F127</f>
        <v>0</v>
      </c>
      <c r="G112" s="76">
        <f t="shared" si="115"/>
        <v>5821059</v>
      </c>
      <c r="H112" s="76">
        <f>H113+H120+H127</f>
        <v>0</v>
      </c>
      <c r="I112" s="76">
        <f>I113+I120+I127</f>
        <v>0</v>
      </c>
      <c r="J112" s="76">
        <f>J113+J120+J127</f>
        <v>0</v>
      </c>
      <c r="K112" s="76">
        <f t="shared" si="115"/>
        <v>5820975.4900000002</v>
      </c>
      <c r="L112" s="76">
        <f t="shared" si="115"/>
        <v>0</v>
      </c>
      <c r="M112" s="76">
        <f t="shared" si="115"/>
        <v>5820975.4900000002</v>
      </c>
      <c r="N112" s="76">
        <f t="shared" si="115"/>
        <v>0</v>
      </c>
      <c r="O112" s="76">
        <f t="shared" si="115"/>
        <v>0</v>
      </c>
      <c r="P112" s="76">
        <f>P113+P120+P127</f>
        <v>0</v>
      </c>
      <c r="Q112" s="76">
        <f t="shared" si="115"/>
        <v>0</v>
      </c>
      <c r="R112" s="76">
        <f t="shared" si="115"/>
        <v>0</v>
      </c>
      <c r="S112" s="76">
        <f t="shared" si="115"/>
        <v>0</v>
      </c>
      <c r="T112" s="76">
        <f t="shared" si="115"/>
        <v>83.510000000242144</v>
      </c>
      <c r="U112" s="76">
        <f t="shared" si="115"/>
        <v>0</v>
      </c>
      <c r="V112" s="76">
        <f t="shared" si="115"/>
        <v>83.510000000242144</v>
      </c>
    </row>
    <row r="113" spans="1:22" ht="24.75" customHeight="1">
      <c r="A113" s="17"/>
      <c r="B113" s="44">
        <v>1</v>
      </c>
      <c r="C113" s="19" t="s">
        <v>39</v>
      </c>
      <c r="D113" s="19"/>
      <c r="E113" s="77">
        <f>SUM(E114:E119)</f>
        <v>5821059</v>
      </c>
      <c r="F113" s="77">
        <f t="shared" ref="F113:V113" si="116">SUM(F114:F119)</f>
        <v>0</v>
      </c>
      <c r="G113" s="77">
        <f t="shared" si="116"/>
        <v>5821059</v>
      </c>
      <c r="H113" s="77">
        <f>SUM(H114:H119)</f>
        <v>0</v>
      </c>
      <c r="I113" s="77">
        <f>SUM(I114:I119)</f>
        <v>0</v>
      </c>
      <c r="J113" s="77">
        <f>SUM(J114:J119)</f>
        <v>0</v>
      </c>
      <c r="K113" s="77">
        <f t="shared" si="116"/>
        <v>5820975.4900000002</v>
      </c>
      <c r="L113" s="77">
        <f t="shared" si="116"/>
        <v>0</v>
      </c>
      <c r="M113" s="77">
        <f t="shared" si="116"/>
        <v>5820975.4900000002</v>
      </c>
      <c r="N113" s="77">
        <f t="shared" si="116"/>
        <v>0</v>
      </c>
      <c r="O113" s="77">
        <f t="shared" si="116"/>
        <v>0</v>
      </c>
      <c r="P113" s="77">
        <f>SUM(P114:P119)</f>
        <v>0</v>
      </c>
      <c r="Q113" s="77">
        <f t="shared" si="116"/>
        <v>0</v>
      </c>
      <c r="R113" s="77">
        <f t="shared" si="116"/>
        <v>0</v>
      </c>
      <c r="S113" s="77">
        <f t="shared" si="116"/>
        <v>0</v>
      </c>
      <c r="T113" s="77">
        <f t="shared" si="116"/>
        <v>83.510000000242144</v>
      </c>
      <c r="U113" s="77">
        <f t="shared" si="116"/>
        <v>0</v>
      </c>
      <c r="V113" s="77">
        <f t="shared" si="116"/>
        <v>83.510000000242144</v>
      </c>
    </row>
    <row r="114" spans="1:22" ht="24.75" customHeight="1">
      <c r="A114" s="17"/>
      <c r="B114" s="45"/>
      <c r="C114" s="21">
        <v>1000</v>
      </c>
      <c r="D114" s="22" t="s">
        <v>17</v>
      </c>
      <c r="E114" s="23">
        <v>0</v>
      </c>
      <c r="F114" s="23">
        <v>0</v>
      </c>
      <c r="G114" s="78">
        <f t="shared" ref="G114:G119" si="117">E114+F114</f>
        <v>0</v>
      </c>
      <c r="H114" s="23">
        <v>0</v>
      </c>
      <c r="I114" s="23">
        <v>0</v>
      </c>
      <c r="J114" s="78">
        <f t="shared" ref="J114:J119" si="118">H114+I114</f>
        <v>0</v>
      </c>
      <c r="K114" s="23">
        <v>0</v>
      </c>
      <c r="L114" s="23">
        <v>0</v>
      </c>
      <c r="M114" s="78">
        <f t="shared" ref="M114:M119" si="119">K114+L114</f>
        <v>0</v>
      </c>
      <c r="N114" s="23">
        <v>0</v>
      </c>
      <c r="O114" s="23">
        <v>0</v>
      </c>
      <c r="P114" s="78">
        <f t="shared" ref="P114:P119" si="120">N114+O114</f>
        <v>0</v>
      </c>
      <c r="Q114" s="23">
        <v>0</v>
      </c>
      <c r="R114" s="23">
        <v>0</v>
      </c>
      <c r="S114" s="78">
        <f t="shared" ref="S114:S119" si="121">Q114+R114</f>
        <v>0</v>
      </c>
      <c r="T114" s="23">
        <f t="shared" ref="T114:U119" si="122">E114-H114-Q114-N114-K114</f>
        <v>0</v>
      </c>
      <c r="U114" s="23">
        <f t="shared" si="122"/>
        <v>0</v>
      </c>
      <c r="V114" s="78">
        <f t="shared" ref="V114:V119" si="123">T114+U114</f>
        <v>0</v>
      </c>
    </row>
    <row r="115" spans="1:22" ht="24.75" customHeight="1">
      <c r="A115" s="17"/>
      <c r="B115" s="45"/>
      <c r="C115" s="21">
        <v>2000</v>
      </c>
      <c r="D115" s="22" t="s">
        <v>18</v>
      </c>
      <c r="E115" s="23">
        <f>'[1]AFF PUE'!AP3850</f>
        <v>1321059</v>
      </c>
      <c r="F115" s="23">
        <f>'[1]AFF PUE'!AS3850</f>
        <v>0</v>
      </c>
      <c r="G115" s="78">
        <f t="shared" si="117"/>
        <v>1321059</v>
      </c>
      <c r="H115" s="23">
        <f>'[1]AFF PUE'!AW3850</f>
        <v>0</v>
      </c>
      <c r="I115" s="23">
        <f>'[1]AFF PUE'!AZ3850</f>
        <v>0</v>
      </c>
      <c r="J115" s="78">
        <f t="shared" si="118"/>
        <v>0</v>
      </c>
      <c r="K115" s="23">
        <f>'[1]AFF PUE'!BK3850</f>
        <v>1320975.52</v>
      </c>
      <c r="L115" s="23">
        <f>'[1]AFF PUE'!BN3850</f>
        <v>0</v>
      </c>
      <c r="M115" s="78">
        <f t="shared" si="119"/>
        <v>1320975.52</v>
      </c>
      <c r="N115" s="23">
        <v>0</v>
      </c>
      <c r="O115" s="23">
        <v>0</v>
      </c>
      <c r="P115" s="78">
        <f t="shared" si="120"/>
        <v>0</v>
      </c>
      <c r="Q115" s="23">
        <v>0</v>
      </c>
      <c r="R115" s="23">
        <v>0</v>
      </c>
      <c r="S115" s="78">
        <f t="shared" si="121"/>
        <v>0</v>
      </c>
      <c r="T115" s="23">
        <f t="shared" si="122"/>
        <v>83.479999999981374</v>
      </c>
      <c r="U115" s="23">
        <f t="shared" si="122"/>
        <v>0</v>
      </c>
      <c r="V115" s="78">
        <f t="shared" si="123"/>
        <v>83.479999999981374</v>
      </c>
    </row>
    <row r="116" spans="1:22" ht="24.75" customHeight="1">
      <c r="A116" s="17"/>
      <c r="B116" s="45"/>
      <c r="C116" s="21">
        <v>3000</v>
      </c>
      <c r="D116" s="22" t="s">
        <v>19</v>
      </c>
      <c r="E116" s="23">
        <v>0</v>
      </c>
      <c r="F116" s="23">
        <v>0</v>
      </c>
      <c r="G116" s="78">
        <f t="shared" si="117"/>
        <v>0</v>
      </c>
      <c r="H116" s="23">
        <v>0</v>
      </c>
      <c r="I116" s="23">
        <v>0</v>
      </c>
      <c r="J116" s="78">
        <f t="shared" si="118"/>
        <v>0</v>
      </c>
      <c r="K116" s="23">
        <v>0</v>
      </c>
      <c r="L116" s="23">
        <v>0</v>
      </c>
      <c r="M116" s="78">
        <f t="shared" si="119"/>
        <v>0</v>
      </c>
      <c r="N116" s="23">
        <v>0</v>
      </c>
      <c r="O116" s="23">
        <v>0</v>
      </c>
      <c r="P116" s="78">
        <f t="shared" si="120"/>
        <v>0</v>
      </c>
      <c r="Q116" s="23">
        <v>0</v>
      </c>
      <c r="R116" s="23">
        <v>0</v>
      </c>
      <c r="S116" s="78">
        <f t="shared" si="121"/>
        <v>0</v>
      </c>
      <c r="T116" s="23">
        <f t="shared" si="122"/>
        <v>0</v>
      </c>
      <c r="U116" s="23">
        <f t="shared" si="122"/>
        <v>0</v>
      </c>
      <c r="V116" s="78">
        <f t="shared" si="123"/>
        <v>0</v>
      </c>
    </row>
    <row r="117" spans="1:22" ht="24.75" customHeight="1">
      <c r="A117" s="17"/>
      <c r="B117" s="45"/>
      <c r="C117" s="21">
        <v>4000</v>
      </c>
      <c r="D117" s="22" t="s">
        <v>20</v>
      </c>
      <c r="E117" s="23">
        <v>0</v>
      </c>
      <c r="F117" s="23">
        <v>0</v>
      </c>
      <c r="G117" s="78">
        <f t="shared" si="117"/>
        <v>0</v>
      </c>
      <c r="H117" s="23">
        <v>0</v>
      </c>
      <c r="I117" s="23">
        <v>0</v>
      </c>
      <c r="J117" s="78">
        <f t="shared" si="118"/>
        <v>0</v>
      </c>
      <c r="K117" s="23">
        <v>0</v>
      </c>
      <c r="L117" s="23">
        <v>0</v>
      </c>
      <c r="M117" s="78">
        <f t="shared" si="119"/>
        <v>0</v>
      </c>
      <c r="N117" s="23">
        <v>0</v>
      </c>
      <c r="O117" s="23">
        <v>0</v>
      </c>
      <c r="P117" s="78">
        <f t="shared" si="120"/>
        <v>0</v>
      </c>
      <c r="Q117" s="23">
        <v>0</v>
      </c>
      <c r="R117" s="23">
        <v>0</v>
      </c>
      <c r="S117" s="78">
        <f t="shared" si="121"/>
        <v>0</v>
      </c>
      <c r="T117" s="23">
        <f t="shared" si="122"/>
        <v>0</v>
      </c>
      <c r="U117" s="23">
        <f t="shared" si="122"/>
        <v>0</v>
      </c>
      <c r="V117" s="78">
        <f t="shared" si="123"/>
        <v>0</v>
      </c>
    </row>
    <row r="118" spans="1:22" ht="24.75" customHeight="1">
      <c r="A118" s="17"/>
      <c r="B118" s="45"/>
      <c r="C118" s="21">
        <v>5000</v>
      </c>
      <c r="D118" s="22" t="s">
        <v>21</v>
      </c>
      <c r="E118" s="23">
        <f>'[1]AFF PUE'!AP3965</f>
        <v>4500000</v>
      </c>
      <c r="F118" s="23">
        <f>'[1]AFF PUE'!AS3965</f>
        <v>0</v>
      </c>
      <c r="G118" s="78">
        <f t="shared" si="117"/>
        <v>4500000</v>
      </c>
      <c r="H118" s="23">
        <f>'[1]AFF PUE'!AW3965</f>
        <v>0</v>
      </c>
      <c r="I118" s="23">
        <f>'[1]AFF PUE'!AZ3965</f>
        <v>0</v>
      </c>
      <c r="J118" s="78">
        <f t="shared" si="118"/>
        <v>0</v>
      </c>
      <c r="K118" s="23">
        <f>'[1]AFF PUE'!BK3965</f>
        <v>4499999.97</v>
      </c>
      <c r="L118" s="23">
        <f>'[1]AFF PUE'!BN3965</f>
        <v>0</v>
      </c>
      <c r="M118" s="78">
        <f t="shared" si="119"/>
        <v>4499999.97</v>
      </c>
      <c r="N118" s="23">
        <v>0</v>
      </c>
      <c r="O118" s="23">
        <v>0</v>
      </c>
      <c r="P118" s="78">
        <f t="shared" si="120"/>
        <v>0</v>
      </c>
      <c r="Q118" s="23">
        <v>0</v>
      </c>
      <c r="R118" s="23">
        <v>0</v>
      </c>
      <c r="S118" s="78">
        <f t="shared" si="121"/>
        <v>0</v>
      </c>
      <c r="T118" s="23">
        <f t="shared" si="122"/>
        <v>3.0000000260770321E-2</v>
      </c>
      <c r="U118" s="23">
        <f t="shared" si="122"/>
        <v>0</v>
      </c>
      <c r="V118" s="78">
        <f t="shared" si="123"/>
        <v>3.0000000260770321E-2</v>
      </c>
    </row>
    <row r="119" spans="1:22" ht="24.75" customHeight="1">
      <c r="A119" s="17"/>
      <c r="B119" s="45"/>
      <c r="C119" s="21">
        <v>6000</v>
      </c>
      <c r="D119" s="22" t="s">
        <v>22</v>
      </c>
      <c r="E119" s="23">
        <v>0</v>
      </c>
      <c r="F119" s="23">
        <v>0</v>
      </c>
      <c r="G119" s="78">
        <f t="shared" si="117"/>
        <v>0</v>
      </c>
      <c r="H119" s="23">
        <v>0</v>
      </c>
      <c r="I119" s="23">
        <v>0</v>
      </c>
      <c r="J119" s="78">
        <f t="shared" si="118"/>
        <v>0</v>
      </c>
      <c r="K119" s="23">
        <v>0</v>
      </c>
      <c r="L119" s="23">
        <v>0</v>
      </c>
      <c r="M119" s="78">
        <f t="shared" si="119"/>
        <v>0</v>
      </c>
      <c r="N119" s="23">
        <v>0</v>
      </c>
      <c r="O119" s="23">
        <v>0</v>
      </c>
      <c r="P119" s="78">
        <f t="shared" si="120"/>
        <v>0</v>
      </c>
      <c r="Q119" s="23">
        <v>0</v>
      </c>
      <c r="R119" s="23">
        <v>0</v>
      </c>
      <c r="S119" s="78">
        <f t="shared" si="121"/>
        <v>0</v>
      </c>
      <c r="T119" s="23">
        <f t="shared" si="122"/>
        <v>0</v>
      </c>
      <c r="U119" s="23">
        <f t="shared" si="122"/>
        <v>0</v>
      </c>
      <c r="V119" s="78">
        <f t="shared" si="123"/>
        <v>0</v>
      </c>
    </row>
    <row r="120" spans="1:22" ht="24.75" customHeight="1">
      <c r="A120" s="17"/>
      <c r="B120" s="24">
        <v>2</v>
      </c>
      <c r="C120" s="19" t="s">
        <v>40</v>
      </c>
      <c r="D120" s="19"/>
      <c r="E120" s="77">
        <f>SUM(E121:E126)</f>
        <v>0</v>
      </c>
      <c r="F120" s="77">
        <f t="shared" ref="F120:V120" si="124">SUM(F121:F126)</f>
        <v>0</v>
      </c>
      <c r="G120" s="77">
        <f t="shared" si="124"/>
        <v>0</v>
      </c>
      <c r="H120" s="77">
        <f>SUM(H121:H126)</f>
        <v>0</v>
      </c>
      <c r="I120" s="77">
        <f>SUM(I121:I126)</f>
        <v>0</v>
      </c>
      <c r="J120" s="77">
        <f>SUM(J121:J126)</f>
        <v>0</v>
      </c>
      <c r="K120" s="77">
        <f t="shared" si="124"/>
        <v>0</v>
      </c>
      <c r="L120" s="77">
        <f t="shared" si="124"/>
        <v>0</v>
      </c>
      <c r="M120" s="77">
        <f t="shared" si="124"/>
        <v>0</v>
      </c>
      <c r="N120" s="77">
        <f t="shared" si="124"/>
        <v>0</v>
      </c>
      <c r="O120" s="77">
        <f t="shared" si="124"/>
        <v>0</v>
      </c>
      <c r="P120" s="77">
        <f>SUM(P121:P126)</f>
        <v>0</v>
      </c>
      <c r="Q120" s="77">
        <f t="shared" si="124"/>
        <v>0</v>
      </c>
      <c r="R120" s="77">
        <f t="shared" si="124"/>
        <v>0</v>
      </c>
      <c r="S120" s="77">
        <f t="shared" si="124"/>
        <v>0</v>
      </c>
      <c r="T120" s="77">
        <f t="shared" si="124"/>
        <v>0</v>
      </c>
      <c r="U120" s="77">
        <f t="shared" si="124"/>
        <v>0</v>
      </c>
      <c r="V120" s="77">
        <f t="shared" si="124"/>
        <v>0</v>
      </c>
    </row>
    <row r="121" spans="1:22" ht="24.75" customHeight="1">
      <c r="A121" s="17"/>
      <c r="B121" s="25"/>
      <c r="C121" s="21">
        <v>1000</v>
      </c>
      <c r="D121" s="22" t="s">
        <v>17</v>
      </c>
      <c r="E121" s="23">
        <v>0</v>
      </c>
      <c r="F121" s="23">
        <v>0</v>
      </c>
      <c r="G121" s="78">
        <f t="shared" ref="G121:G126" si="125">E121+F121</f>
        <v>0</v>
      </c>
      <c r="H121" s="23">
        <v>0</v>
      </c>
      <c r="I121" s="23">
        <v>0</v>
      </c>
      <c r="J121" s="78">
        <f t="shared" ref="J121:J126" si="126">H121+I121</f>
        <v>0</v>
      </c>
      <c r="K121" s="23">
        <v>0</v>
      </c>
      <c r="L121" s="23">
        <v>0</v>
      </c>
      <c r="M121" s="78">
        <f t="shared" ref="M121:M126" si="127">K121+L121</f>
        <v>0</v>
      </c>
      <c r="N121" s="23">
        <v>0</v>
      </c>
      <c r="O121" s="23">
        <v>0</v>
      </c>
      <c r="P121" s="78">
        <f t="shared" ref="P121:P126" si="128">N121+O121</f>
        <v>0</v>
      </c>
      <c r="Q121" s="23">
        <v>0</v>
      </c>
      <c r="R121" s="23">
        <v>0</v>
      </c>
      <c r="S121" s="78">
        <f t="shared" ref="S121:S126" si="129">Q121+R121</f>
        <v>0</v>
      </c>
      <c r="T121" s="23">
        <f t="shared" ref="T121:U126" si="130">E121-H121-Q121-N121-K121</f>
        <v>0</v>
      </c>
      <c r="U121" s="23">
        <f t="shared" si="130"/>
        <v>0</v>
      </c>
      <c r="V121" s="78">
        <f t="shared" ref="V121:V126" si="131">T121+U121</f>
        <v>0</v>
      </c>
    </row>
    <row r="122" spans="1:22" ht="24.75" customHeight="1">
      <c r="A122" s="17"/>
      <c r="B122" s="25"/>
      <c r="C122" s="21">
        <v>2000</v>
      </c>
      <c r="D122" s="22" t="s">
        <v>18</v>
      </c>
      <c r="E122" s="23">
        <v>0</v>
      </c>
      <c r="F122" s="23">
        <v>0</v>
      </c>
      <c r="G122" s="78">
        <f t="shared" si="125"/>
        <v>0</v>
      </c>
      <c r="H122" s="23">
        <v>0</v>
      </c>
      <c r="I122" s="23">
        <v>0</v>
      </c>
      <c r="J122" s="78">
        <f t="shared" si="126"/>
        <v>0</v>
      </c>
      <c r="K122" s="23">
        <v>0</v>
      </c>
      <c r="L122" s="23">
        <v>0</v>
      </c>
      <c r="M122" s="78">
        <f t="shared" si="127"/>
        <v>0</v>
      </c>
      <c r="N122" s="23">
        <v>0</v>
      </c>
      <c r="O122" s="23">
        <v>0</v>
      </c>
      <c r="P122" s="78">
        <f t="shared" si="128"/>
        <v>0</v>
      </c>
      <c r="Q122" s="23">
        <v>0</v>
      </c>
      <c r="R122" s="23">
        <v>0</v>
      </c>
      <c r="S122" s="78">
        <f t="shared" si="129"/>
        <v>0</v>
      </c>
      <c r="T122" s="23">
        <f t="shared" si="130"/>
        <v>0</v>
      </c>
      <c r="U122" s="23">
        <f t="shared" si="130"/>
        <v>0</v>
      </c>
      <c r="V122" s="78">
        <f t="shared" si="131"/>
        <v>0</v>
      </c>
    </row>
    <row r="123" spans="1:22" ht="24.75" customHeight="1">
      <c r="A123" s="17"/>
      <c r="B123" s="25"/>
      <c r="C123" s="21">
        <v>3000</v>
      </c>
      <c r="D123" s="22" t="s">
        <v>19</v>
      </c>
      <c r="E123" s="23">
        <v>0</v>
      </c>
      <c r="F123" s="23">
        <v>0</v>
      </c>
      <c r="G123" s="78">
        <f t="shared" si="125"/>
        <v>0</v>
      </c>
      <c r="H123" s="23">
        <v>0</v>
      </c>
      <c r="I123" s="23">
        <v>0</v>
      </c>
      <c r="J123" s="78">
        <f t="shared" si="126"/>
        <v>0</v>
      </c>
      <c r="K123" s="23">
        <v>0</v>
      </c>
      <c r="L123" s="23">
        <v>0</v>
      </c>
      <c r="M123" s="78">
        <f t="shared" si="127"/>
        <v>0</v>
      </c>
      <c r="N123" s="23">
        <v>0</v>
      </c>
      <c r="O123" s="23">
        <v>0</v>
      </c>
      <c r="P123" s="78">
        <f t="shared" si="128"/>
        <v>0</v>
      </c>
      <c r="Q123" s="23">
        <v>0</v>
      </c>
      <c r="R123" s="23">
        <v>0</v>
      </c>
      <c r="S123" s="78">
        <f t="shared" si="129"/>
        <v>0</v>
      </c>
      <c r="T123" s="23">
        <f t="shared" si="130"/>
        <v>0</v>
      </c>
      <c r="U123" s="23">
        <f t="shared" si="130"/>
        <v>0</v>
      </c>
      <c r="V123" s="78">
        <f t="shared" si="131"/>
        <v>0</v>
      </c>
    </row>
    <row r="124" spans="1:22" ht="24.75" customHeight="1">
      <c r="A124" s="17"/>
      <c r="B124" s="25"/>
      <c r="C124" s="21">
        <v>4000</v>
      </c>
      <c r="D124" s="22" t="s">
        <v>20</v>
      </c>
      <c r="E124" s="23">
        <v>0</v>
      </c>
      <c r="F124" s="23">
        <v>0</v>
      </c>
      <c r="G124" s="78">
        <f t="shared" si="125"/>
        <v>0</v>
      </c>
      <c r="H124" s="23">
        <v>0</v>
      </c>
      <c r="I124" s="23">
        <v>0</v>
      </c>
      <c r="J124" s="78">
        <f t="shared" si="126"/>
        <v>0</v>
      </c>
      <c r="K124" s="23">
        <v>0</v>
      </c>
      <c r="L124" s="23">
        <v>0</v>
      </c>
      <c r="M124" s="78">
        <f t="shared" si="127"/>
        <v>0</v>
      </c>
      <c r="N124" s="23">
        <v>0</v>
      </c>
      <c r="O124" s="23">
        <v>0</v>
      </c>
      <c r="P124" s="78">
        <f t="shared" si="128"/>
        <v>0</v>
      </c>
      <c r="Q124" s="23">
        <v>0</v>
      </c>
      <c r="R124" s="23">
        <v>0</v>
      </c>
      <c r="S124" s="78">
        <f t="shared" si="129"/>
        <v>0</v>
      </c>
      <c r="T124" s="23">
        <f t="shared" si="130"/>
        <v>0</v>
      </c>
      <c r="U124" s="23">
        <f t="shared" si="130"/>
        <v>0</v>
      </c>
      <c r="V124" s="78">
        <f t="shared" si="131"/>
        <v>0</v>
      </c>
    </row>
    <row r="125" spans="1:22" ht="24.75" customHeight="1">
      <c r="A125" s="17"/>
      <c r="B125" s="25"/>
      <c r="C125" s="21">
        <v>5000</v>
      </c>
      <c r="D125" s="22" t="s">
        <v>21</v>
      </c>
      <c r="E125" s="23">
        <v>0</v>
      </c>
      <c r="F125" s="23">
        <v>0</v>
      </c>
      <c r="G125" s="78">
        <f t="shared" si="125"/>
        <v>0</v>
      </c>
      <c r="H125" s="23">
        <v>0</v>
      </c>
      <c r="I125" s="23">
        <v>0</v>
      </c>
      <c r="J125" s="78">
        <f t="shared" si="126"/>
        <v>0</v>
      </c>
      <c r="K125" s="23">
        <v>0</v>
      </c>
      <c r="L125" s="23">
        <v>0</v>
      </c>
      <c r="M125" s="78">
        <f t="shared" si="127"/>
        <v>0</v>
      </c>
      <c r="N125" s="23">
        <v>0</v>
      </c>
      <c r="O125" s="23">
        <v>0</v>
      </c>
      <c r="P125" s="78">
        <f t="shared" si="128"/>
        <v>0</v>
      </c>
      <c r="Q125" s="23">
        <v>0</v>
      </c>
      <c r="R125" s="23">
        <v>0</v>
      </c>
      <c r="S125" s="78">
        <f t="shared" si="129"/>
        <v>0</v>
      </c>
      <c r="T125" s="23">
        <f t="shared" si="130"/>
        <v>0</v>
      </c>
      <c r="U125" s="23">
        <f t="shared" si="130"/>
        <v>0</v>
      </c>
      <c r="V125" s="78">
        <f t="shared" si="131"/>
        <v>0</v>
      </c>
    </row>
    <row r="126" spans="1:22" ht="24.75" customHeight="1">
      <c r="A126" s="17"/>
      <c r="B126" s="25"/>
      <c r="C126" s="21">
        <v>6000</v>
      </c>
      <c r="D126" s="22" t="s">
        <v>22</v>
      </c>
      <c r="E126" s="23">
        <v>0</v>
      </c>
      <c r="F126" s="23">
        <v>0</v>
      </c>
      <c r="G126" s="78">
        <f t="shared" si="125"/>
        <v>0</v>
      </c>
      <c r="H126" s="23">
        <v>0</v>
      </c>
      <c r="I126" s="23">
        <v>0</v>
      </c>
      <c r="J126" s="78">
        <f t="shared" si="126"/>
        <v>0</v>
      </c>
      <c r="K126" s="23">
        <v>0</v>
      </c>
      <c r="L126" s="23">
        <v>0</v>
      </c>
      <c r="M126" s="78">
        <f t="shared" si="127"/>
        <v>0</v>
      </c>
      <c r="N126" s="23">
        <v>0</v>
      </c>
      <c r="O126" s="23">
        <v>0</v>
      </c>
      <c r="P126" s="78">
        <f t="shared" si="128"/>
        <v>0</v>
      </c>
      <c r="Q126" s="23">
        <v>0</v>
      </c>
      <c r="R126" s="23">
        <v>0</v>
      </c>
      <c r="S126" s="78">
        <f t="shared" si="129"/>
        <v>0</v>
      </c>
      <c r="T126" s="23">
        <f t="shared" si="130"/>
        <v>0</v>
      </c>
      <c r="U126" s="23">
        <f t="shared" si="130"/>
        <v>0</v>
      </c>
      <c r="V126" s="78">
        <f t="shared" si="131"/>
        <v>0</v>
      </c>
    </row>
    <row r="127" spans="1:22" ht="24.75" customHeight="1">
      <c r="A127" s="17"/>
      <c r="B127" s="24">
        <v>3</v>
      </c>
      <c r="C127" s="19" t="s">
        <v>41</v>
      </c>
      <c r="D127" s="19"/>
      <c r="E127" s="77">
        <f>SUM(E128:E133)</f>
        <v>0</v>
      </c>
      <c r="F127" s="77">
        <f t="shared" ref="F127:V127" si="132">SUM(F128:F133)</f>
        <v>0</v>
      </c>
      <c r="G127" s="77">
        <f t="shared" si="132"/>
        <v>0</v>
      </c>
      <c r="H127" s="77">
        <f>SUM(H128:H133)</f>
        <v>0</v>
      </c>
      <c r="I127" s="77">
        <f>SUM(I128:I133)</f>
        <v>0</v>
      </c>
      <c r="J127" s="77">
        <f>SUM(J128:J133)</f>
        <v>0</v>
      </c>
      <c r="K127" s="77">
        <f t="shared" si="132"/>
        <v>0</v>
      </c>
      <c r="L127" s="77">
        <f t="shared" si="132"/>
        <v>0</v>
      </c>
      <c r="M127" s="77">
        <f t="shared" si="132"/>
        <v>0</v>
      </c>
      <c r="N127" s="77">
        <f t="shared" si="132"/>
        <v>0</v>
      </c>
      <c r="O127" s="77">
        <f t="shared" si="132"/>
        <v>0</v>
      </c>
      <c r="P127" s="77">
        <f>SUM(P128:P133)</f>
        <v>0</v>
      </c>
      <c r="Q127" s="77">
        <f t="shared" si="132"/>
        <v>0</v>
      </c>
      <c r="R127" s="77">
        <f t="shared" si="132"/>
        <v>0</v>
      </c>
      <c r="S127" s="77">
        <f t="shared" si="132"/>
        <v>0</v>
      </c>
      <c r="T127" s="77">
        <f t="shared" si="132"/>
        <v>0</v>
      </c>
      <c r="U127" s="77">
        <f t="shared" si="132"/>
        <v>0</v>
      </c>
      <c r="V127" s="77">
        <f t="shared" si="132"/>
        <v>0</v>
      </c>
    </row>
    <row r="128" spans="1:22" ht="24.75" customHeight="1">
      <c r="A128" s="17"/>
      <c r="B128" s="25"/>
      <c r="C128" s="21">
        <v>1000</v>
      </c>
      <c r="D128" s="22" t="s">
        <v>17</v>
      </c>
      <c r="E128" s="23">
        <v>0</v>
      </c>
      <c r="F128" s="23">
        <v>0</v>
      </c>
      <c r="G128" s="78">
        <f t="shared" ref="G128:G133" si="133">E128+F128</f>
        <v>0</v>
      </c>
      <c r="H128" s="23">
        <v>0</v>
      </c>
      <c r="I128" s="23">
        <v>0</v>
      </c>
      <c r="J128" s="78">
        <f t="shared" ref="J128:J133" si="134">H128+I128</f>
        <v>0</v>
      </c>
      <c r="K128" s="23">
        <v>0</v>
      </c>
      <c r="L128" s="23">
        <v>0</v>
      </c>
      <c r="M128" s="78">
        <f t="shared" ref="M128:M133" si="135">K128+L128</f>
        <v>0</v>
      </c>
      <c r="N128" s="23">
        <v>0</v>
      </c>
      <c r="O128" s="23">
        <v>0</v>
      </c>
      <c r="P128" s="78">
        <f t="shared" ref="P128:P133" si="136">N128+O128</f>
        <v>0</v>
      </c>
      <c r="Q128" s="23">
        <v>0</v>
      </c>
      <c r="R128" s="23">
        <v>0</v>
      </c>
      <c r="S128" s="78">
        <f t="shared" ref="S128:S133" si="137">Q128+R128</f>
        <v>0</v>
      </c>
      <c r="T128" s="23">
        <f t="shared" ref="T128:U133" si="138">E128-H128-Q128-N128-K128</f>
        <v>0</v>
      </c>
      <c r="U128" s="23">
        <f t="shared" si="138"/>
        <v>0</v>
      </c>
      <c r="V128" s="78">
        <f t="shared" ref="V128:V133" si="139">T128+U128</f>
        <v>0</v>
      </c>
    </row>
    <row r="129" spans="1:22" ht="24.75" customHeight="1">
      <c r="A129" s="17"/>
      <c r="B129" s="25"/>
      <c r="C129" s="21">
        <v>2000</v>
      </c>
      <c r="D129" s="22" t="s">
        <v>18</v>
      </c>
      <c r="E129" s="23">
        <v>0</v>
      </c>
      <c r="F129" s="23">
        <v>0</v>
      </c>
      <c r="G129" s="78">
        <f t="shared" si="133"/>
        <v>0</v>
      </c>
      <c r="H129" s="23">
        <v>0</v>
      </c>
      <c r="I129" s="23">
        <v>0</v>
      </c>
      <c r="J129" s="78">
        <f t="shared" si="134"/>
        <v>0</v>
      </c>
      <c r="K129" s="23">
        <v>0</v>
      </c>
      <c r="L129" s="23">
        <v>0</v>
      </c>
      <c r="M129" s="78">
        <f t="shared" si="135"/>
        <v>0</v>
      </c>
      <c r="N129" s="23">
        <v>0</v>
      </c>
      <c r="O129" s="23">
        <v>0</v>
      </c>
      <c r="P129" s="78">
        <f t="shared" si="136"/>
        <v>0</v>
      </c>
      <c r="Q129" s="23">
        <v>0</v>
      </c>
      <c r="R129" s="23">
        <v>0</v>
      </c>
      <c r="S129" s="78">
        <f t="shared" si="137"/>
        <v>0</v>
      </c>
      <c r="T129" s="23">
        <f t="shared" si="138"/>
        <v>0</v>
      </c>
      <c r="U129" s="23">
        <f t="shared" si="138"/>
        <v>0</v>
      </c>
      <c r="V129" s="78">
        <f t="shared" si="139"/>
        <v>0</v>
      </c>
    </row>
    <row r="130" spans="1:22" ht="24.75" customHeight="1">
      <c r="A130" s="17"/>
      <c r="B130" s="25"/>
      <c r="C130" s="21">
        <v>3000</v>
      </c>
      <c r="D130" s="22" t="s">
        <v>19</v>
      </c>
      <c r="E130" s="23">
        <v>0</v>
      </c>
      <c r="F130" s="23">
        <v>0</v>
      </c>
      <c r="G130" s="78">
        <f t="shared" si="133"/>
        <v>0</v>
      </c>
      <c r="H130" s="23">
        <v>0</v>
      </c>
      <c r="I130" s="23">
        <v>0</v>
      </c>
      <c r="J130" s="78">
        <f t="shared" si="134"/>
        <v>0</v>
      </c>
      <c r="K130" s="23">
        <v>0</v>
      </c>
      <c r="L130" s="23">
        <v>0</v>
      </c>
      <c r="M130" s="78">
        <f t="shared" si="135"/>
        <v>0</v>
      </c>
      <c r="N130" s="23">
        <v>0</v>
      </c>
      <c r="O130" s="23">
        <v>0</v>
      </c>
      <c r="P130" s="78">
        <f t="shared" si="136"/>
        <v>0</v>
      </c>
      <c r="Q130" s="23">
        <v>0</v>
      </c>
      <c r="R130" s="23">
        <v>0</v>
      </c>
      <c r="S130" s="78">
        <f t="shared" si="137"/>
        <v>0</v>
      </c>
      <c r="T130" s="23">
        <f t="shared" si="138"/>
        <v>0</v>
      </c>
      <c r="U130" s="23">
        <f t="shared" si="138"/>
        <v>0</v>
      </c>
      <c r="V130" s="78">
        <f t="shared" si="139"/>
        <v>0</v>
      </c>
    </row>
    <row r="131" spans="1:22" ht="24.75" customHeight="1">
      <c r="A131" s="17"/>
      <c r="B131" s="25"/>
      <c r="C131" s="21">
        <v>4000</v>
      </c>
      <c r="D131" s="22" t="s">
        <v>20</v>
      </c>
      <c r="E131" s="23">
        <v>0</v>
      </c>
      <c r="F131" s="23">
        <v>0</v>
      </c>
      <c r="G131" s="78">
        <f t="shared" si="133"/>
        <v>0</v>
      </c>
      <c r="H131" s="23">
        <v>0</v>
      </c>
      <c r="I131" s="23">
        <v>0</v>
      </c>
      <c r="J131" s="78">
        <f t="shared" si="134"/>
        <v>0</v>
      </c>
      <c r="K131" s="23">
        <v>0</v>
      </c>
      <c r="L131" s="23">
        <v>0</v>
      </c>
      <c r="M131" s="78">
        <f t="shared" si="135"/>
        <v>0</v>
      </c>
      <c r="N131" s="23">
        <v>0</v>
      </c>
      <c r="O131" s="23">
        <v>0</v>
      </c>
      <c r="P131" s="78">
        <f t="shared" si="136"/>
        <v>0</v>
      </c>
      <c r="Q131" s="23">
        <v>0</v>
      </c>
      <c r="R131" s="23">
        <v>0</v>
      </c>
      <c r="S131" s="78">
        <f t="shared" si="137"/>
        <v>0</v>
      </c>
      <c r="T131" s="23">
        <f t="shared" si="138"/>
        <v>0</v>
      </c>
      <c r="U131" s="23">
        <f t="shared" si="138"/>
        <v>0</v>
      </c>
      <c r="V131" s="78">
        <f t="shared" si="139"/>
        <v>0</v>
      </c>
    </row>
    <row r="132" spans="1:22" ht="24.75" customHeight="1">
      <c r="A132" s="17"/>
      <c r="B132" s="25"/>
      <c r="C132" s="21">
        <v>5000</v>
      </c>
      <c r="D132" s="22" t="s">
        <v>21</v>
      </c>
      <c r="E132" s="23">
        <v>0</v>
      </c>
      <c r="F132" s="23">
        <v>0</v>
      </c>
      <c r="G132" s="78">
        <f t="shared" si="133"/>
        <v>0</v>
      </c>
      <c r="H132" s="23">
        <v>0</v>
      </c>
      <c r="I132" s="23">
        <v>0</v>
      </c>
      <c r="J132" s="78">
        <f t="shared" si="134"/>
        <v>0</v>
      </c>
      <c r="K132" s="23">
        <v>0</v>
      </c>
      <c r="L132" s="23">
        <v>0</v>
      </c>
      <c r="M132" s="78">
        <f t="shared" si="135"/>
        <v>0</v>
      </c>
      <c r="N132" s="23">
        <v>0</v>
      </c>
      <c r="O132" s="23">
        <v>0</v>
      </c>
      <c r="P132" s="78">
        <f t="shared" si="136"/>
        <v>0</v>
      </c>
      <c r="Q132" s="23">
        <v>0</v>
      </c>
      <c r="R132" s="23">
        <v>0</v>
      </c>
      <c r="S132" s="78">
        <f t="shared" si="137"/>
        <v>0</v>
      </c>
      <c r="T132" s="23">
        <f t="shared" si="138"/>
        <v>0</v>
      </c>
      <c r="U132" s="23">
        <f t="shared" si="138"/>
        <v>0</v>
      </c>
      <c r="V132" s="78">
        <f t="shared" si="139"/>
        <v>0</v>
      </c>
    </row>
    <row r="133" spans="1:22" ht="24.75" customHeight="1" thickBot="1">
      <c r="A133" s="27"/>
      <c r="B133" s="28"/>
      <c r="C133" s="29">
        <v>6000</v>
      </c>
      <c r="D133" s="30" t="s">
        <v>22</v>
      </c>
      <c r="E133" s="31">
        <v>0</v>
      </c>
      <c r="F133" s="31">
        <v>0</v>
      </c>
      <c r="G133" s="78">
        <f t="shared" si="133"/>
        <v>0</v>
      </c>
      <c r="H133" s="31">
        <v>0</v>
      </c>
      <c r="I133" s="31">
        <v>0</v>
      </c>
      <c r="J133" s="78">
        <f t="shared" si="134"/>
        <v>0</v>
      </c>
      <c r="K133" s="31">
        <v>0</v>
      </c>
      <c r="L133" s="31">
        <v>0</v>
      </c>
      <c r="M133" s="78">
        <f t="shared" si="135"/>
        <v>0</v>
      </c>
      <c r="N133" s="31">
        <v>0</v>
      </c>
      <c r="O133" s="31">
        <v>0</v>
      </c>
      <c r="P133" s="78">
        <f t="shared" si="136"/>
        <v>0</v>
      </c>
      <c r="Q133" s="31">
        <v>0</v>
      </c>
      <c r="R133" s="31">
        <v>0</v>
      </c>
      <c r="S133" s="78">
        <f t="shared" si="137"/>
        <v>0</v>
      </c>
      <c r="T133" s="31">
        <f t="shared" si="138"/>
        <v>0</v>
      </c>
      <c r="U133" s="31">
        <f t="shared" si="138"/>
        <v>0</v>
      </c>
      <c r="V133" s="78">
        <f t="shared" si="139"/>
        <v>0</v>
      </c>
    </row>
    <row r="134" spans="1:22" ht="24.75" customHeight="1">
      <c r="A134" s="33">
        <v>6</v>
      </c>
      <c r="B134" s="16" t="s">
        <v>42</v>
      </c>
      <c r="C134" s="16"/>
      <c r="D134" s="16"/>
      <c r="E134" s="76">
        <f>E135+E142+E149+E156</f>
        <v>66470000</v>
      </c>
      <c r="F134" s="76">
        <f t="shared" ref="F134:V134" si="140">F135+F142+F149+F156</f>
        <v>0</v>
      </c>
      <c r="G134" s="76">
        <f>G135+G142+G149+G156</f>
        <v>66470000</v>
      </c>
      <c r="H134" s="76">
        <f>H135+H142+H149+H156</f>
        <v>5869808.8399999999</v>
      </c>
      <c r="I134" s="76">
        <f>I135+I142+I149+I156</f>
        <v>0</v>
      </c>
      <c r="J134" s="76">
        <f>J135+J142+J149+J156</f>
        <v>5869808.8399999999</v>
      </c>
      <c r="K134" s="76">
        <f t="shared" si="140"/>
        <v>59781451.359999992</v>
      </c>
      <c r="L134" s="76">
        <f t="shared" si="140"/>
        <v>0</v>
      </c>
      <c r="M134" s="76">
        <f t="shared" si="140"/>
        <v>59781451.359999992</v>
      </c>
      <c r="N134" s="76">
        <f t="shared" si="140"/>
        <v>0</v>
      </c>
      <c r="O134" s="76">
        <f t="shared" si="140"/>
        <v>0</v>
      </c>
      <c r="P134" s="76">
        <f>P135+P142+P149+P156</f>
        <v>0</v>
      </c>
      <c r="Q134" s="76">
        <f t="shared" si="140"/>
        <v>0</v>
      </c>
      <c r="R134" s="76">
        <f t="shared" si="140"/>
        <v>0</v>
      </c>
      <c r="S134" s="76">
        <f t="shared" si="140"/>
        <v>0</v>
      </c>
      <c r="T134" s="76">
        <f t="shared" si="140"/>
        <v>818739.80000000075</v>
      </c>
      <c r="U134" s="76">
        <f t="shared" si="140"/>
        <v>0</v>
      </c>
      <c r="V134" s="76">
        <f t="shared" si="140"/>
        <v>818739.80000000075</v>
      </c>
    </row>
    <row r="135" spans="1:22" ht="24.75" customHeight="1">
      <c r="A135" s="34"/>
      <c r="B135" s="44">
        <v>1</v>
      </c>
      <c r="C135" s="19" t="s">
        <v>43</v>
      </c>
      <c r="D135" s="19"/>
      <c r="E135" s="77">
        <f>SUM(E136:E141)</f>
        <v>4000000</v>
      </c>
      <c r="F135" s="77">
        <f t="shared" ref="F135:V135" si="141">SUM(F136:F141)</f>
        <v>0</v>
      </c>
      <c r="G135" s="77">
        <f t="shared" si="141"/>
        <v>4000000</v>
      </c>
      <c r="H135" s="77">
        <f>SUM(H136:H141)</f>
        <v>0</v>
      </c>
      <c r="I135" s="77">
        <f>SUM(I136:I141)</f>
        <v>0</v>
      </c>
      <c r="J135" s="77">
        <f>SUM(J136:J141)</f>
        <v>0</v>
      </c>
      <c r="K135" s="77">
        <f t="shared" si="141"/>
        <v>3700000.73</v>
      </c>
      <c r="L135" s="77">
        <f t="shared" si="141"/>
        <v>0</v>
      </c>
      <c r="M135" s="77">
        <f t="shared" si="141"/>
        <v>3700000.73</v>
      </c>
      <c r="N135" s="77">
        <f t="shared" si="141"/>
        <v>0</v>
      </c>
      <c r="O135" s="77">
        <f t="shared" si="141"/>
        <v>0</v>
      </c>
      <c r="P135" s="77">
        <f>SUM(P136:P141)</f>
        <v>0</v>
      </c>
      <c r="Q135" s="77">
        <f t="shared" si="141"/>
        <v>0</v>
      </c>
      <c r="R135" s="77">
        <f t="shared" si="141"/>
        <v>0</v>
      </c>
      <c r="S135" s="77">
        <f t="shared" si="141"/>
        <v>0</v>
      </c>
      <c r="T135" s="77">
        <f t="shared" si="141"/>
        <v>299999.27</v>
      </c>
      <c r="U135" s="77">
        <f t="shared" si="141"/>
        <v>0</v>
      </c>
      <c r="V135" s="77">
        <f t="shared" si="141"/>
        <v>299999.27</v>
      </c>
    </row>
    <row r="136" spans="1:22" ht="24.75" customHeight="1">
      <c r="A136" s="34"/>
      <c r="B136" s="45"/>
      <c r="C136" s="21">
        <v>1000</v>
      </c>
      <c r="D136" s="22" t="s">
        <v>17</v>
      </c>
      <c r="E136" s="23">
        <v>0</v>
      </c>
      <c r="F136" s="23">
        <v>0</v>
      </c>
      <c r="G136" s="78">
        <f t="shared" ref="G136:G141" si="142">E136+F136</f>
        <v>0</v>
      </c>
      <c r="H136" s="23">
        <v>0</v>
      </c>
      <c r="I136" s="23">
        <v>0</v>
      </c>
      <c r="J136" s="78">
        <f t="shared" ref="J136:J141" si="143">H136+I136</f>
        <v>0</v>
      </c>
      <c r="K136" s="23">
        <v>0</v>
      </c>
      <c r="L136" s="23">
        <v>0</v>
      </c>
      <c r="M136" s="78">
        <f t="shared" ref="M136:M141" si="144">K136+L136</f>
        <v>0</v>
      </c>
      <c r="N136" s="23">
        <v>0</v>
      </c>
      <c r="O136" s="23">
        <v>0</v>
      </c>
      <c r="P136" s="78">
        <f t="shared" ref="P136:P141" si="145">N136+O136</f>
        <v>0</v>
      </c>
      <c r="Q136" s="23">
        <v>0</v>
      </c>
      <c r="R136" s="23">
        <v>0</v>
      </c>
      <c r="S136" s="78">
        <f t="shared" ref="S136:S141" si="146">Q136+R136</f>
        <v>0</v>
      </c>
      <c r="T136" s="23">
        <f t="shared" ref="T136:U141" si="147">E136-H136-Q136-N136-K136</f>
        <v>0</v>
      </c>
      <c r="U136" s="23">
        <f t="shared" si="147"/>
        <v>0</v>
      </c>
      <c r="V136" s="78">
        <f t="shared" ref="V136:V141" si="148">T136+U136</f>
        <v>0</v>
      </c>
    </row>
    <row r="137" spans="1:22" ht="24.75" customHeight="1">
      <c r="A137" s="34"/>
      <c r="B137" s="45"/>
      <c r="C137" s="21">
        <v>2000</v>
      </c>
      <c r="D137" s="22" t="s">
        <v>18</v>
      </c>
      <c r="E137" s="23">
        <v>0</v>
      </c>
      <c r="F137" s="23">
        <v>0</v>
      </c>
      <c r="G137" s="78">
        <f t="shared" si="142"/>
        <v>0</v>
      </c>
      <c r="H137" s="23">
        <v>0</v>
      </c>
      <c r="I137" s="23">
        <v>0</v>
      </c>
      <c r="J137" s="78">
        <f t="shared" si="143"/>
        <v>0</v>
      </c>
      <c r="K137" s="23">
        <v>0</v>
      </c>
      <c r="L137" s="23">
        <v>0</v>
      </c>
      <c r="M137" s="78">
        <f t="shared" si="144"/>
        <v>0</v>
      </c>
      <c r="N137" s="23">
        <v>0</v>
      </c>
      <c r="O137" s="23">
        <v>0</v>
      </c>
      <c r="P137" s="78">
        <f t="shared" si="145"/>
        <v>0</v>
      </c>
      <c r="Q137" s="23">
        <v>0</v>
      </c>
      <c r="R137" s="23">
        <v>0</v>
      </c>
      <c r="S137" s="78">
        <f t="shared" si="146"/>
        <v>0</v>
      </c>
      <c r="T137" s="23">
        <f t="shared" si="147"/>
        <v>0</v>
      </c>
      <c r="U137" s="23">
        <f t="shared" si="147"/>
        <v>0</v>
      </c>
      <c r="V137" s="78">
        <f t="shared" si="148"/>
        <v>0</v>
      </c>
    </row>
    <row r="138" spans="1:22" ht="24.75" customHeight="1">
      <c r="A138" s="34"/>
      <c r="B138" s="45"/>
      <c r="C138" s="21">
        <v>3000</v>
      </c>
      <c r="D138" s="22" t="s">
        <v>19</v>
      </c>
      <c r="E138" s="23">
        <f>'[1]AFF PUE'!AP4916</f>
        <v>3000000</v>
      </c>
      <c r="F138" s="23">
        <f>'[1]AFF PUE'!AS4916</f>
        <v>0</v>
      </c>
      <c r="G138" s="78">
        <f t="shared" si="142"/>
        <v>3000000</v>
      </c>
      <c r="H138" s="23">
        <f>'[1]AFF PUE'!AW4916</f>
        <v>0</v>
      </c>
      <c r="I138" s="23">
        <f>'[1]AFF PUE'!AZ4916</f>
        <v>0</v>
      </c>
      <c r="J138" s="78">
        <f t="shared" si="143"/>
        <v>0</v>
      </c>
      <c r="K138" s="23">
        <f>'[1]AFF PUE'!BK4916</f>
        <v>2700000.92</v>
      </c>
      <c r="L138" s="23">
        <f>'[1]AFF PUE'!BN4916</f>
        <v>0</v>
      </c>
      <c r="M138" s="78">
        <f t="shared" si="144"/>
        <v>2700000.92</v>
      </c>
      <c r="N138" s="23">
        <v>0</v>
      </c>
      <c r="O138" s="23">
        <v>0</v>
      </c>
      <c r="P138" s="78">
        <f t="shared" si="145"/>
        <v>0</v>
      </c>
      <c r="Q138" s="23">
        <v>0</v>
      </c>
      <c r="R138" s="23">
        <v>0</v>
      </c>
      <c r="S138" s="78">
        <f t="shared" si="146"/>
        <v>0</v>
      </c>
      <c r="T138" s="23">
        <f t="shared" si="147"/>
        <v>299999.08000000007</v>
      </c>
      <c r="U138" s="23">
        <f t="shared" si="147"/>
        <v>0</v>
      </c>
      <c r="V138" s="78">
        <f t="shared" si="148"/>
        <v>299999.08000000007</v>
      </c>
    </row>
    <row r="139" spans="1:22" ht="24.75" customHeight="1">
      <c r="A139" s="34"/>
      <c r="B139" s="45"/>
      <c r="C139" s="21">
        <v>4000</v>
      </c>
      <c r="D139" s="22" t="s">
        <v>20</v>
      </c>
      <c r="E139" s="23">
        <v>0</v>
      </c>
      <c r="F139" s="23">
        <v>0</v>
      </c>
      <c r="G139" s="78">
        <f t="shared" si="142"/>
        <v>0</v>
      </c>
      <c r="H139" s="23">
        <v>0</v>
      </c>
      <c r="I139" s="23">
        <v>0</v>
      </c>
      <c r="J139" s="78">
        <f t="shared" si="143"/>
        <v>0</v>
      </c>
      <c r="K139" s="23">
        <v>0</v>
      </c>
      <c r="L139" s="23">
        <v>0</v>
      </c>
      <c r="M139" s="78">
        <f t="shared" si="144"/>
        <v>0</v>
      </c>
      <c r="N139" s="23">
        <v>0</v>
      </c>
      <c r="O139" s="23">
        <v>0</v>
      </c>
      <c r="P139" s="78">
        <f t="shared" si="145"/>
        <v>0</v>
      </c>
      <c r="Q139" s="23">
        <v>0</v>
      </c>
      <c r="R139" s="23">
        <v>0</v>
      </c>
      <c r="S139" s="78">
        <f t="shared" si="146"/>
        <v>0</v>
      </c>
      <c r="T139" s="23">
        <f t="shared" si="147"/>
        <v>0</v>
      </c>
      <c r="U139" s="23">
        <f t="shared" si="147"/>
        <v>0</v>
      </c>
      <c r="V139" s="78">
        <f t="shared" si="148"/>
        <v>0</v>
      </c>
    </row>
    <row r="140" spans="1:22" ht="24.75" customHeight="1">
      <c r="A140" s="34"/>
      <c r="B140" s="45"/>
      <c r="C140" s="21">
        <v>5000</v>
      </c>
      <c r="D140" s="22" t="s">
        <v>21</v>
      </c>
      <c r="E140" s="23">
        <f>'[1]AFF PUE'!AP4972</f>
        <v>1000000</v>
      </c>
      <c r="F140" s="23">
        <f>'[1]AFF PUE'!AS4972</f>
        <v>0</v>
      </c>
      <c r="G140" s="78">
        <f t="shared" si="142"/>
        <v>1000000</v>
      </c>
      <c r="H140" s="23">
        <f>'[1]AFF PUE'!AW4972</f>
        <v>0</v>
      </c>
      <c r="I140" s="23">
        <f>'[1]AFF PUE'!AZ4972</f>
        <v>0</v>
      </c>
      <c r="J140" s="78">
        <f t="shared" si="143"/>
        <v>0</v>
      </c>
      <c r="K140" s="23">
        <f>'[1]AFF PUE'!BK4972</f>
        <v>999999.81</v>
      </c>
      <c r="L140" s="23">
        <f>'[1]AFF PUE'!BN4972</f>
        <v>0</v>
      </c>
      <c r="M140" s="78">
        <f t="shared" si="144"/>
        <v>999999.81</v>
      </c>
      <c r="N140" s="23">
        <v>0</v>
      </c>
      <c r="O140" s="23">
        <v>0</v>
      </c>
      <c r="P140" s="78">
        <f t="shared" si="145"/>
        <v>0</v>
      </c>
      <c r="Q140" s="23">
        <v>0</v>
      </c>
      <c r="R140" s="23">
        <v>0</v>
      </c>
      <c r="S140" s="78">
        <f t="shared" si="146"/>
        <v>0</v>
      </c>
      <c r="T140" s="23">
        <f t="shared" si="147"/>
        <v>0.18999999994412065</v>
      </c>
      <c r="U140" s="23">
        <f t="shared" si="147"/>
        <v>0</v>
      </c>
      <c r="V140" s="78">
        <f t="shared" si="148"/>
        <v>0.18999999994412065</v>
      </c>
    </row>
    <row r="141" spans="1:22" ht="24.75" customHeight="1">
      <c r="A141" s="34"/>
      <c r="B141" s="46"/>
      <c r="C141" s="47">
        <v>6000</v>
      </c>
      <c r="D141" s="48" t="s">
        <v>22</v>
      </c>
      <c r="E141" s="26">
        <v>0</v>
      </c>
      <c r="F141" s="23">
        <v>0</v>
      </c>
      <c r="G141" s="78">
        <f t="shared" si="142"/>
        <v>0</v>
      </c>
      <c r="H141" s="23">
        <v>0</v>
      </c>
      <c r="I141" s="23">
        <v>0</v>
      </c>
      <c r="J141" s="78">
        <f t="shared" si="143"/>
        <v>0</v>
      </c>
      <c r="K141" s="26">
        <v>0</v>
      </c>
      <c r="L141" s="26">
        <v>0</v>
      </c>
      <c r="M141" s="78">
        <f t="shared" si="144"/>
        <v>0</v>
      </c>
      <c r="N141" s="26">
        <v>0</v>
      </c>
      <c r="O141" s="26">
        <v>0</v>
      </c>
      <c r="P141" s="78">
        <f t="shared" si="145"/>
        <v>0</v>
      </c>
      <c r="Q141" s="26">
        <v>0</v>
      </c>
      <c r="R141" s="26">
        <v>0</v>
      </c>
      <c r="S141" s="78">
        <f t="shared" si="146"/>
        <v>0</v>
      </c>
      <c r="T141" s="26">
        <f t="shared" si="147"/>
        <v>0</v>
      </c>
      <c r="U141" s="26">
        <f t="shared" si="147"/>
        <v>0</v>
      </c>
      <c r="V141" s="78">
        <f t="shared" si="148"/>
        <v>0</v>
      </c>
    </row>
    <row r="142" spans="1:22" ht="24.75" customHeight="1">
      <c r="A142" s="34"/>
      <c r="B142" s="24">
        <v>2</v>
      </c>
      <c r="C142" s="19" t="s">
        <v>44</v>
      </c>
      <c r="D142" s="19"/>
      <c r="E142" s="77">
        <f>SUM(E143:E148)</f>
        <v>20500000</v>
      </c>
      <c r="F142" s="77">
        <f t="shared" ref="F142:T142" si="149">SUM(F143:F148)</f>
        <v>0</v>
      </c>
      <c r="G142" s="77">
        <f t="shared" si="149"/>
        <v>20500000</v>
      </c>
      <c r="H142" s="77">
        <f>SUM(H143:H148)</f>
        <v>5869808.8399999999</v>
      </c>
      <c r="I142" s="77">
        <f>SUM(I143:I148)</f>
        <v>0</v>
      </c>
      <c r="J142" s="77">
        <f>SUM(J143:J148)</f>
        <v>5869808.8399999999</v>
      </c>
      <c r="K142" s="77">
        <f t="shared" si="149"/>
        <v>14247132.4</v>
      </c>
      <c r="L142" s="77">
        <f t="shared" si="149"/>
        <v>0</v>
      </c>
      <c r="M142" s="77">
        <f t="shared" si="149"/>
        <v>14247132.4</v>
      </c>
      <c r="N142" s="77">
        <f t="shared" si="149"/>
        <v>0</v>
      </c>
      <c r="O142" s="77">
        <f t="shared" si="149"/>
        <v>0</v>
      </c>
      <c r="P142" s="77">
        <f>SUM(P143:P148)</f>
        <v>0</v>
      </c>
      <c r="Q142" s="77">
        <f t="shared" si="149"/>
        <v>0</v>
      </c>
      <c r="R142" s="77">
        <f t="shared" si="149"/>
        <v>0</v>
      </c>
      <c r="S142" s="77">
        <f t="shared" si="149"/>
        <v>0</v>
      </c>
      <c r="T142" s="77">
        <f t="shared" si="149"/>
        <v>383058.75999999931</v>
      </c>
      <c r="U142" s="77">
        <f>U143+U144+U145+U146+U147+U148</f>
        <v>0</v>
      </c>
      <c r="V142" s="77">
        <f>SUM(V143:V148)</f>
        <v>383058.75999999931</v>
      </c>
    </row>
    <row r="143" spans="1:22" ht="24.75" customHeight="1">
      <c r="A143" s="34"/>
      <c r="B143" s="25"/>
      <c r="C143" s="21">
        <v>1000</v>
      </c>
      <c r="D143" s="22" t="s">
        <v>17</v>
      </c>
      <c r="E143" s="23">
        <v>0</v>
      </c>
      <c r="F143" s="23">
        <v>0</v>
      </c>
      <c r="G143" s="78">
        <f t="shared" ref="G143:G148" si="150">E143+F143</f>
        <v>0</v>
      </c>
      <c r="H143" s="23">
        <v>0</v>
      </c>
      <c r="I143" s="23">
        <v>0</v>
      </c>
      <c r="J143" s="78">
        <f t="shared" ref="J143:J148" si="151">H143+I143</f>
        <v>0</v>
      </c>
      <c r="K143" s="23">
        <v>0</v>
      </c>
      <c r="L143" s="23">
        <v>0</v>
      </c>
      <c r="M143" s="78">
        <f t="shared" ref="M143:M148" si="152">K143+L143</f>
        <v>0</v>
      </c>
      <c r="N143" s="23">
        <v>0</v>
      </c>
      <c r="O143" s="23">
        <v>0</v>
      </c>
      <c r="P143" s="78">
        <f t="shared" ref="P143:P148" si="153">N143+O143</f>
        <v>0</v>
      </c>
      <c r="Q143" s="23">
        <v>0</v>
      </c>
      <c r="R143" s="23">
        <v>0</v>
      </c>
      <c r="S143" s="78">
        <f t="shared" ref="S143:S148" si="154">Q143+R143</f>
        <v>0</v>
      </c>
      <c r="T143" s="26">
        <f>E143-H143-Q143-N143-K143</f>
        <v>0</v>
      </c>
      <c r="U143" s="23">
        <f>F143-I143-R143-O143-L143</f>
        <v>0</v>
      </c>
      <c r="V143" s="78">
        <f t="shared" ref="V143:V148" si="155">T143+U143</f>
        <v>0</v>
      </c>
    </row>
    <row r="144" spans="1:22" ht="24.75" customHeight="1">
      <c r="A144" s="34"/>
      <c r="B144" s="25"/>
      <c r="C144" s="21">
        <v>2000</v>
      </c>
      <c r="D144" s="22" t="s">
        <v>18</v>
      </c>
      <c r="E144" s="23">
        <v>0</v>
      </c>
      <c r="F144" s="23">
        <v>0</v>
      </c>
      <c r="G144" s="78">
        <f t="shared" si="150"/>
        <v>0</v>
      </c>
      <c r="H144" s="23">
        <v>0</v>
      </c>
      <c r="I144" s="23">
        <v>0</v>
      </c>
      <c r="J144" s="78">
        <f t="shared" si="151"/>
        <v>0</v>
      </c>
      <c r="K144" s="23">
        <v>0</v>
      </c>
      <c r="L144" s="23">
        <v>0</v>
      </c>
      <c r="M144" s="78">
        <f t="shared" si="152"/>
        <v>0</v>
      </c>
      <c r="N144" s="23">
        <v>0</v>
      </c>
      <c r="O144" s="23">
        <v>0</v>
      </c>
      <c r="P144" s="78">
        <f t="shared" si="153"/>
        <v>0</v>
      </c>
      <c r="Q144" s="23">
        <v>0</v>
      </c>
      <c r="R144" s="23">
        <v>0</v>
      </c>
      <c r="S144" s="78">
        <f t="shared" si="154"/>
        <v>0</v>
      </c>
      <c r="T144" s="26">
        <f>E144-H144-Q144-N144-K144</f>
        <v>0</v>
      </c>
      <c r="U144" s="23">
        <f>F144-I144-R144-O144-L144</f>
        <v>0</v>
      </c>
      <c r="V144" s="78">
        <f t="shared" si="155"/>
        <v>0</v>
      </c>
    </row>
    <row r="145" spans="1:22" ht="24.75" customHeight="1">
      <c r="A145" s="34"/>
      <c r="B145" s="25"/>
      <c r="C145" s="21">
        <v>3000</v>
      </c>
      <c r="D145" s="22" t="s">
        <v>19</v>
      </c>
      <c r="E145" s="23">
        <f>'[1]AFF PUE'!AP5096</f>
        <v>17500000</v>
      </c>
      <c r="F145" s="23">
        <f>'[1]AFF PUE'!AS5096</f>
        <v>0</v>
      </c>
      <c r="G145" s="78">
        <f t="shared" si="150"/>
        <v>17500000</v>
      </c>
      <c r="H145" s="23">
        <f>'[1]AFF PUE'!AW5096</f>
        <v>5869808.8399999999</v>
      </c>
      <c r="I145" s="23">
        <f>'[1]AFF PUE'!AZ5096</f>
        <v>0</v>
      </c>
      <c r="J145" s="78">
        <f t="shared" si="151"/>
        <v>5869808.8399999999</v>
      </c>
      <c r="K145" s="23">
        <f>'[1]AFF PUE'!BK5096</f>
        <v>11249999.800000001</v>
      </c>
      <c r="L145" s="23">
        <f>'[1]AFF PUE'!BN5096</f>
        <v>0</v>
      </c>
      <c r="M145" s="78">
        <f t="shared" si="152"/>
        <v>11249999.800000001</v>
      </c>
      <c r="N145" s="23">
        <v>0</v>
      </c>
      <c r="O145" s="23">
        <v>0</v>
      </c>
      <c r="P145" s="78">
        <f t="shared" si="153"/>
        <v>0</v>
      </c>
      <c r="Q145" s="23">
        <v>0</v>
      </c>
      <c r="R145" s="23">
        <v>0</v>
      </c>
      <c r="S145" s="78">
        <f t="shared" si="154"/>
        <v>0</v>
      </c>
      <c r="T145" s="26">
        <f>E145-H145-Q145-N145-K145</f>
        <v>380191.3599999994</v>
      </c>
      <c r="U145" s="23">
        <f>F145-I145-O145-L145</f>
        <v>0</v>
      </c>
      <c r="V145" s="78">
        <f t="shared" si="155"/>
        <v>380191.3599999994</v>
      </c>
    </row>
    <row r="146" spans="1:22" ht="24.75" customHeight="1">
      <c r="A146" s="34"/>
      <c r="B146" s="25"/>
      <c r="C146" s="21">
        <v>4000</v>
      </c>
      <c r="D146" s="22" t="s">
        <v>20</v>
      </c>
      <c r="E146" s="23">
        <v>0</v>
      </c>
      <c r="F146" s="23">
        <v>0</v>
      </c>
      <c r="G146" s="78">
        <f t="shared" si="150"/>
        <v>0</v>
      </c>
      <c r="H146" s="23">
        <v>0</v>
      </c>
      <c r="I146" s="23">
        <v>0</v>
      </c>
      <c r="J146" s="78">
        <f t="shared" si="151"/>
        <v>0</v>
      </c>
      <c r="K146" s="23">
        <v>0</v>
      </c>
      <c r="L146" s="23">
        <v>0</v>
      </c>
      <c r="M146" s="78">
        <f t="shared" si="152"/>
        <v>0</v>
      </c>
      <c r="N146" s="23">
        <v>0</v>
      </c>
      <c r="O146" s="23">
        <v>0</v>
      </c>
      <c r="P146" s="78">
        <f t="shared" si="153"/>
        <v>0</v>
      </c>
      <c r="Q146" s="23">
        <v>0</v>
      </c>
      <c r="R146" s="23">
        <v>0</v>
      </c>
      <c r="S146" s="78">
        <f t="shared" si="154"/>
        <v>0</v>
      </c>
      <c r="T146" s="26">
        <f>E146-H146-Q146-N146-K146</f>
        <v>0</v>
      </c>
      <c r="U146" s="23">
        <f>F146-I146-R146-O146-L146</f>
        <v>0</v>
      </c>
      <c r="V146" s="78">
        <f t="shared" si="155"/>
        <v>0</v>
      </c>
    </row>
    <row r="147" spans="1:22" ht="24.75" customHeight="1">
      <c r="A147" s="34"/>
      <c r="B147" s="25"/>
      <c r="C147" s="21">
        <v>5000</v>
      </c>
      <c r="D147" s="22" t="s">
        <v>21</v>
      </c>
      <c r="E147" s="23">
        <f>'[1]AFF PUE'!AP5145</f>
        <v>3000000</v>
      </c>
      <c r="F147" s="23">
        <f>'[1]AFF PUE'!AS5145</f>
        <v>0</v>
      </c>
      <c r="G147" s="78">
        <f t="shared" si="150"/>
        <v>3000000</v>
      </c>
      <c r="H147" s="23">
        <f>'[1]AFF PUE'!AW5145</f>
        <v>0</v>
      </c>
      <c r="I147" s="23">
        <f>'[1]AFF PUE'!AZ5145</f>
        <v>0</v>
      </c>
      <c r="J147" s="78">
        <f t="shared" si="151"/>
        <v>0</v>
      </c>
      <c r="K147" s="23">
        <f>'[1]AFF PUE'!BK5145</f>
        <v>2997132.6</v>
      </c>
      <c r="L147" s="23">
        <f>'[1]AFF PUE'!BN5145</f>
        <v>0</v>
      </c>
      <c r="M147" s="78">
        <f t="shared" si="152"/>
        <v>2997132.6</v>
      </c>
      <c r="N147" s="23">
        <v>0</v>
      </c>
      <c r="O147" s="23">
        <v>0</v>
      </c>
      <c r="P147" s="78">
        <f t="shared" si="153"/>
        <v>0</v>
      </c>
      <c r="Q147" s="23">
        <v>0</v>
      </c>
      <c r="R147" s="23">
        <v>0</v>
      </c>
      <c r="S147" s="78">
        <f t="shared" si="154"/>
        <v>0</v>
      </c>
      <c r="T147" s="26">
        <f>E147-H147-Q147-N147-K147</f>
        <v>2867.3999999999069</v>
      </c>
      <c r="U147" s="23">
        <f>F147-I147-R147-O147-L147</f>
        <v>0</v>
      </c>
      <c r="V147" s="78">
        <f t="shared" si="155"/>
        <v>2867.3999999999069</v>
      </c>
    </row>
    <row r="148" spans="1:22" ht="24.75" customHeight="1">
      <c r="A148" s="34"/>
      <c r="B148" s="25"/>
      <c r="C148" s="21">
        <v>6000</v>
      </c>
      <c r="D148" s="22" t="s">
        <v>22</v>
      </c>
      <c r="E148" s="23">
        <v>0</v>
      </c>
      <c r="F148" s="23">
        <v>0</v>
      </c>
      <c r="G148" s="78">
        <f t="shared" si="150"/>
        <v>0</v>
      </c>
      <c r="H148" s="23">
        <v>0</v>
      </c>
      <c r="I148" s="23">
        <v>0</v>
      </c>
      <c r="J148" s="78">
        <f t="shared" si="151"/>
        <v>0</v>
      </c>
      <c r="K148" s="23">
        <v>0</v>
      </c>
      <c r="L148" s="23">
        <v>0</v>
      </c>
      <c r="M148" s="78">
        <f t="shared" si="152"/>
        <v>0</v>
      </c>
      <c r="N148" s="23">
        <v>0</v>
      </c>
      <c r="O148" s="23">
        <v>0</v>
      </c>
      <c r="P148" s="78">
        <f t="shared" si="153"/>
        <v>0</v>
      </c>
      <c r="Q148" s="23">
        <v>0</v>
      </c>
      <c r="R148" s="23">
        <v>0</v>
      </c>
      <c r="S148" s="78">
        <f t="shared" si="154"/>
        <v>0</v>
      </c>
      <c r="T148" s="26">
        <f>E148-H148-Q148-N148-K148</f>
        <v>0</v>
      </c>
      <c r="U148" s="23">
        <f>F148-I148-R148-O148-L148</f>
        <v>0</v>
      </c>
      <c r="V148" s="78">
        <f t="shared" si="155"/>
        <v>0</v>
      </c>
    </row>
    <row r="149" spans="1:22" ht="24.75" customHeight="1">
      <c r="A149" s="34"/>
      <c r="B149" s="24">
        <v>3</v>
      </c>
      <c r="C149" s="19" t="s">
        <v>45</v>
      </c>
      <c r="D149" s="19"/>
      <c r="E149" s="77">
        <f>SUM(E150:E155)</f>
        <v>32970000</v>
      </c>
      <c r="F149" s="77">
        <f t="shared" ref="F149:T149" si="156">SUM(F150:F155)</f>
        <v>0</v>
      </c>
      <c r="G149" s="77">
        <f>SUM(G150:G155)</f>
        <v>32970000</v>
      </c>
      <c r="H149" s="77">
        <f>SUM(H150:H155)</f>
        <v>0</v>
      </c>
      <c r="I149" s="77">
        <f>SUM(I150:I155)</f>
        <v>0</v>
      </c>
      <c r="J149" s="77">
        <f>SUM(J150:J155)</f>
        <v>0</v>
      </c>
      <c r="K149" s="77">
        <f t="shared" si="156"/>
        <v>32834318.329999998</v>
      </c>
      <c r="L149" s="77">
        <f t="shared" si="156"/>
        <v>0</v>
      </c>
      <c r="M149" s="77">
        <f t="shared" si="156"/>
        <v>32834318.329999998</v>
      </c>
      <c r="N149" s="77">
        <f t="shared" si="156"/>
        <v>0</v>
      </c>
      <c r="O149" s="77">
        <f t="shared" si="156"/>
        <v>0</v>
      </c>
      <c r="P149" s="77">
        <f>SUM(P150:P155)</f>
        <v>0</v>
      </c>
      <c r="Q149" s="77">
        <f t="shared" si="156"/>
        <v>0</v>
      </c>
      <c r="R149" s="77">
        <f t="shared" si="156"/>
        <v>0</v>
      </c>
      <c r="S149" s="77">
        <f t="shared" si="156"/>
        <v>0</v>
      </c>
      <c r="T149" s="77">
        <f t="shared" si="156"/>
        <v>135681.67000000179</v>
      </c>
      <c r="U149" s="77">
        <f>U150+U151+U152+U153+U154+U155</f>
        <v>0</v>
      </c>
      <c r="V149" s="77">
        <f>SUM(V150:V155)</f>
        <v>135681.67000000179</v>
      </c>
    </row>
    <row r="150" spans="1:22" ht="24.75" customHeight="1">
      <c r="A150" s="34"/>
      <c r="B150" s="25"/>
      <c r="C150" s="21">
        <v>1000</v>
      </c>
      <c r="D150" s="22" t="s">
        <v>17</v>
      </c>
      <c r="E150" s="23">
        <v>0</v>
      </c>
      <c r="F150" s="23">
        <v>0</v>
      </c>
      <c r="G150" s="78">
        <f t="shared" ref="G150:G155" si="157">E150+F150</f>
        <v>0</v>
      </c>
      <c r="H150" s="23">
        <v>0</v>
      </c>
      <c r="I150" s="23">
        <v>0</v>
      </c>
      <c r="J150" s="78">
        <f t="shared" ref="J150:J155" si="158">H150+I150</f>
        <v>0</v>
      </c>
      <c r="K150" s="23">
        <v>0</v>
      </c>
      <c r="L150" s="23">
        <v>0</v>
      </c>
      <c r="M150" s="78">
        <f t="shared" ref="M150:M155" si="159">K150+L150</f>
        <v>0</v>
      </c>
      <c r="N150" s="23">
        <v>0</v>
      </c>
      <c r="O150" s="23">
        <v>0</v>
      </c>
      <c r="P150" s="78">
        <f t="shared" ref="P150:P155" si="160">N150+O150</f>
        <v>0</v>
      </c>
      <c r="Q150" s="23">
        <v>0</v>
      </c>
      <c r="R150" s="23">
        <v>0</v>
      </c>
      <c r="S150" s="78">
        <f t="shared" ref="S150:S155" si="161">Q150+R150</f>
        <v>0</v>
      </c>
      <c r="T150" s="23">
        <f>E150-H150-Q150-N150-K150</f>
        <v>0</v>
      </c>
      <c r="U150" s="23">
        <f>F150-I150-R150-O150-L150</f>
        <v>0</v>
      </c>
      <c r="V150" s="78">
        <f t="shared" ref="V150:V155" si="162">T150+U150</f>
        <v>0</v>
      </c>
    </row>
    <row r="151" spans="1:22" ht="24.75" customHeight="1">
      <c r="A151" s="34"/>
      <c r="B151" s="25"/>
      <c r="C151" s="21">
        <v>2000</v>
      </c>
      <c r="D151" s="22" t="s">
        <v>18</v>
      </c>
      <c r="E151" s="23">
        <v>0</v>
      </c>
      <c r="F151" s="23">
        <v>0</v>
      </c>
      <c r="G151" s="78">
        <f t="shared" si="157"/>
        <v>0</v>
      </c>
      <c r="H151" s="23">
        <v>0</v>
      </c>
      <c r="I151" s="23">
        <v>0</v>
      </c>
      <c r="J151" s="78">
        <f t="shared" si="158"/>
        <v>0</v>
      </c>
      <c r="K151" s="23">
        <v>0</v>
      </c>
      <c r="L151" s="23">
        <v>0</v>
      </c>
      <c r="M151" s="78">
        <f t="shared" si="159"/>
        <v>0</v>
      </c>
      <c r="N151" s="23">
        <v>0</v>
      </c>
      <c r="O151" s="23">
        <v>0</v>
      </c>
      <c r="P151" s="78">
        <f t="shared" si="160"/>
        <v>0</v>
      </c>
      <c r="Q151" s="23">
        <v>0</v>
      </c>
      <c r="R151" s="23">
        <v>0</v>
      </c>
      <c r="S151" s="78">
        <f t="shared" si="161"/>
        <v>0</v>
      </c>
      <c r="T151" s="23">
        <f>E151-H151-Q151-N151-K151</f>
        <v>0</v>
      </c>
      <c r="U151" s="23">
        <f>F151-I151-R151-O151-L151</f>
        <v>0</v>
      </c>
      <c r="V151" s="78">
        <f t="shared" si="162"/>
        <v>0</v>
      </c>
    </row>
    <row r="152" spans="1:22" ht="24.75" customHeight="1">
      <c r="A152" s="34"/>
      <c r="B152" s="25"/>
      <c r="C152" s="21">
        <v>3000</v>
      </c>
      <c r="D152" s="22" t="s">
        <v>19</v>
      </c>
      <c r="E152" s="23">
        <f>'[1]AFF PUE'!AP5237</f>
        <v>9045943</v>
      </c>
      <c r="F152" s="23">
        <f>'[1]AFF PUE'!AS5237</f>
        <v>0</v>
      </c>
      <c r="G152" s="78">
        <f t="shared" si="157"/>
        <v>9045943</v>
      </c>
      <c r="H152" s="23">
        <f>'[1]AFF PUE'!AW5237</f>
        <v>0</v>
      </c>
      <c r="I152" s="23">
        <f>'[1]AFF PUE'!AZ5237</f>
        <v>0</v>
      </c>
      <c r="J152" s="78">
        <f t="shared" si="158"/>
        <v>0</v>
      </c>
      <c r="K152" s="23">
        <f>'[1]AFF PUE'!BK5237</f>
        <v>9041467.25</v>
      </c>
      <c r="L152" s="23">
        <f>'[1]AFF PUE'!BN5237</f>
        <v>0</v>
      </c>
      <c r="M152" s="78">
        <f t="shared" si="159"/>
        <v>9041467.25</v>
      </c>
      <c r="N152" s="23">
        <v>0</v>
      </c>
      <c r="O152" s="23">
        <v>0</v>
      </c>
      <c r="P152" s="78">
        <f t="shared" si="160"/>
        <v>0</v>
      </c>
      <c r="Q152" s="23">
        <v>0</v>
      </c>
      <c r="R152" s="23">
        <v>0</v>
      </c>
      <c r="S152" s="78">
        <f t="shared" si="161"/>
        <v>0</v>
      </c>
      <c r="T152" s="23">
        <f>E152-H152-Q152-N152-K152</f>
        <v>4475.75</v>
      </c>
      <c r="U152" s="23">
        <f>F152-I152-O152-L152</f>
        <v>0</v>
      </c>
      <c r="V152" s="78">
        <f t="shared" si="162"/>
        <v>4475.75</v>
      </c>
    </row>
    <row r="153" spans="1:22" ht="24.75" customHeight="1">
      <c r="A153" s="34"/>
      <c r="B153" s="25"/>
      <c r="C153" s="21">
        <v>4000</v>
      </c>
      <c r="D153" s="22" t="s">
        <v>20</v>
      </c>
      <c r="E153" s="23">
        <v>0</v>
      </c>
      <c r="F153" s="23">
        <v>0</v>
      </c>
      <c r="G153" s="78">
        <f t="shared" si="157"/>
        <v>0</v>
      </c>
      <c r="H153" s="23">
        <v>0</v>
      </c>
      <c r="I153" s="23">
        <v>0</v>
      </c>
      <c r="J153" s="78">
        <f t="shared" si="158"/>
        <v>0</v>
      </c>
      <c r="K153" s="23">
        <v>0</v>
      </c>
      <c r="L153" s="23">
        <v>0</v>
      </c>
      <c r="M153" s="78">
        <f t="shared" si="159"/>
        <v>0</v>
      </c>
      <c r="N153" s="23">
        <v>0</v>
      </c>
      <c r="O153" s="23">
        <v>0</v>
      </c>
      <c r="P153" s="78">
        <f t="shared" si="160"/>
        <v>0</v>
      </c>
      <c r="Q153" s="23">
        <v>0</v>
      </c>
      <c r="R153" s="23">
        <v>0</v>
      </c>
      <c r="S153" s="78">
        <f t="shared" si="161"/>
        <v>0</v>
      </c>
      <c r="T153" s="23">
        <f>E153-H153-Q153-N153-K153</f>
        <v>0</v>
      </c>
      <c r="U153" s="23">
        <f>F153-I153-R153-O153-L153</f>
        <v>0</v>
      </c>
      <c r="V153" s="78">
        <f t="shared" si="162"/>
        <v>0</v>
      </c>
    </row>
    <row r="154" spans="1:22" ht="24.75" customHeight="1">
      <c r="A154" s="34"/>
      <c r="B154" s="25"/>
      <c r="C154" s="21">
        <v>5000</v>
      </c>
      <c r="D154" s="22" t="s">
        <v>21</v>
      </c>
      <c r="E154" s="23">
        <f>'[1]AFF PUE'!AP5286</f>
        <v>23924057</v>
      </c>
      <c r="F154" s="23">
        <f>'[1]AFF PUE'!AS5286</f>
        <v>0</v>
      </c>
      <c r="G154" s="78">
        <f t="shared" si="157"/>
        <v>23924057</v>
      </c>
      <c r="H154" s="23">
        <f>'[1]AFF PUE'!AW5286</f>
        <v>0</v>
      </c>
      <c r="I154" s="23">
        <f>'[1]AFF PUE'!AZ5286</f>
        <v>0</v>
      </c>
      <c r="J154" s="78">
        <f t="shared" si="158"/>
        <v>0</v>
      </c>
      <c r="K154" s="23">
        <f>'[1]AFF PUE'!BK5286</f>
        <v>23792851.079999998</v>
      </c>
      <c r="L154" s="23">
        <f>'[1]AFF PUE'!BN5286</f>
        <v>0</v>
      </c>
      <c r="M154" s="78">
        <f t="shared" si="159"/>
        <v>23792851.079999998</v>
      </c>
      <c r="N154" s="23">
        <v>0</v>
      </c>
      <c r="O154" s="23">
        <v>0</v>
      </c>
      <c r="P154" s="78">
        <f t="shared" si="160"/>
        <v>0</v>
      </c>
      <c r="Q154" s="23">
        <v>0</v>
      </c>
      <c r="R154" s="23">
        <v>0</v>
      </c>
      <c r="S154" s="78">
        <f t="shared" si="161"/>
        <v>0</v>
      </c>
      <c r="T154" s="23">
        <f>E154-H154-Q154-N154-K154</f>
        <v>131205.92000000179</v>
      </c>
      <c r="U154" s="23">
        <f>F154-I154-R154-O154-L154</f>
        <v>0</v>
      </c>
      <c r="V154" s="78">
        <f t="shared" si="162"/>
        <v>131205.92000000179</v>
      </c>
    </row>
    <row r="155" spans="1:22" ht="24.75" customHeight="1">
      <c r="A155" s="34"/>
      <c r="B155" s="25"/>
      <c r="C155" s="21">
        <v>6000</v>
      </c>
      <c r="D155" s="22" t="s">
        <v>22</v>
      </c>
      <c r="E155" s="23">
        <v>0</v>
      </c>
      <c r="F155" s="23">
        <v>0</v>
      </c>
      <c r="G155" s="78">
        <f t="shared" si="157"/>
        <v>0</v>
      </c>
      <c r="H155" s="23">
        <v>0</v>
      </c>
      <c r="I155" s="23">
        <v>0</v>
      </c>
      <c r="J155" s="78">
        <f t="shared" si="158"/>
        <v>0</v>
      </c>
      <c r="K155" s="23">
        <v>0</v>
      </c>
      <c r="L155" s="23">
        <v>0</v>
      </c>
      <c r="M155" s="78">
        <f t="shared" si="159"/>
        <v>0</v>
      </c>
      <c r="N155" s="23">
        <v>0</v>
      </c>
      <c r="O155" s="23">
        <v>0</v>
      </c>
      <c r="P155" s="78">
        <f t="shared" si="160"/>
        <v>0</v>
      </c>
      <c r="Q155" s="23">
        <v>0</v>
      </c>
      <c r="R155" s="23">
        <v>0</v>
      </c>
      <c r="S155" s="78">
        <f t="shared" si="161"/>
        <v>0</v>
      </c>
      <c r="T155" s="23">
        <f>E155-H155-Q155-N155-K155</f>
        <v>0</v>
      </c>
      <c r="U155" s="23">
        <f>F155-I155-R155-O155-L155</f>
        <v>0</v>
      </c>
      <c r="V155" s="78">
        <f t="shared" si="162"/>
        <v>0</v>
      </c>
    </row>
    <row r="156" spans="1:22" ht="24.75" customHeight="1">
      <c r="A156" s="34"/>
      <c r="B156" s="41">
        <v>4</v>
      </c>
      <c r="C156" s="42" t="s">
        <v>46</v>
      </c>
      <c r="D156" s="42"/>
      <c r="E156" s="81">
        <f>SUM(E157:E162)</f>
        <v>9000000</v>
      </c>
      <c r="F156" s="81">
        <f t="shared" ref="F156:T156" si="163">SUM(F157:F162)</f>
        <v>0</v>
      </c>
      <c r="G156" s="81">
        <f t="shared" si="163"/>
        <v>9000000</v>
      </c>
      <c r="H156" s="81">
        <f>SUM(H157:H162)</f>
        <v>0</v>
      </c>
      <c r="I156" s="81">
        <f>SUM(I157:I162)</f>
        <v>0</v>
      </c>
      <c r="J156" s="81">
        <f>SUM(J157:J162)</f>
        <v>0</v>
      </c>
      <c r="K156" s="81">
        <f t="shared" si="163"/>
        <v>8999999.9000000004</v>
      </c>
      <c r="L156" s="81">
        <f t="shared" si="163"/>
        <v>0</v>
      </c>
      <c r="M156" s="81">
        <f t="shared" si="163"/>
        <v>8999999.9000000004</v>
      </c>
      <c r="N156" s="81">
        <f t="shared" si="163"/>
        <v>0</v>
      </c>
      <c r="O156" s="81">
        <f t="shared" si="163"/>
        <v>0</v>
      </c>
      <c r="P156" s="81">
        <f>SUM(P157:P162)</f>
        <v>0</v>
      </c>
      <c r="Q156" s="81">
        <f t="shared" si="163"/>
        <v>0</v>
      </c>
      <c r="R156" s="81">
        <f t="shared" si="163"/>
        <v>0</v>
      </c>
      <c r="S156" s="81">
        <f t="shared" si="163"/>
        <v>0</v>
      </c>
      <c r="T156" s="81">
        <f t="shared" si="163"/>
        <v>9.999999962747097E-2</v>
      </c>
      <c r="U156" s="81">
        <f>U157+U158+U159+U160+U161+U162</f>
        <v>0</v>
      </c>
      <c r="V156" s="81">
        <f>SUM(V157:V162)</f>
        <v>9.999999962747097E-2</v>
      </c>
    </row>
    <row r="157" spans="1:22" ht="24.75" customHeight="1">
      <c r="A157" s="34"/>
      <c r="B157" s="25"/>
      <c r="C157" s="21">
        <v>1000</v>
      </c>
      <c r="D157" s="22" t="s">
        <v>17</v>
      </c>
      <c r="E157" s="23">
        <v>0</v>
      </c>
      <c r="F157" s="23">
        <v>0</v>
      </c>
      <c r="G157" s="78">
        <f t="shared" ref="G157:G162" si="164">E157+F157</f>
        <v>0</v>
      </c>
      <c r="H157" s="23">
        <v>0</v>
      </c>
      <c r="I157" s="23">
        <v>0</v>
      </c>
      <c r="J157" s="78">
        <f t="shared" ref="J157:J162" si="165">H157+I157</f>
        <v>0</v>
      </c>
      <c r="K157" s="23">
        <v>0</v>
      </c>
      <c r="L157" s="23">
        <v>0</v>
      </c>
      <c r="M157" s="78">
        <f t="shared" ref="M157:M162" si="166">K157+L157</f>
        <v>0</v>
      </c>
      <c r="N157" s="23">
        <v>0</v>
      </c>
      <c r="O157" s="23">
        <v>0</v>
      </c>
      <c r="P157" s="78">
        <f t="shared" ref="P157:P162" si="167">N157+O157</f>
        <v>0</v>
      </c>
      <c r="Q157" s="23">
        <v>0</v>
      </c>
      <c r="R157" s="23">
        <v>0</v>
      </c>
      <c r="S157" s="78">
        <f t="shared" ref="S157:S162" si="168">Q157+R157</f>
        <v>0</v>
      </c>
      <c r="T157" s="23">
        <f>E157-H157-Q157-N157-K157</f>
        <v>0</v>
      </c>
      <c r="U157" s="23">
        <f>F157-I157-R157-O157-L157</f>
        <v>0</v>
      </c>
      <c r="V157" s="78">
        <f t="shared" ref="V157:V162" si="169">T157+U157</f>
        <v>0</v>
      </c>
    </row>
    <row r="158" spans="1:22" ht="24.75" customHeight="1">
      <c r="A158" s="34"/>
      <c r="B158" s="25"/>
      <c r="C158" s="21">
        <v>2000</v>
      </c>
      <c r="D158" s="22" t="s">
        <v>18</v>
      </c>
      <c r="E158" s="23">
        <v>0</v>
      </c>
      <c r="F158" s="23">
        <v>0</v>
      </c>
      <c r="G158" s="78">
        <f t="shared" si="164"/>
        <v>0</v>
      </c>
      <c r="H158" s="23">
        <v>0</v>
      </c>
      <c r="I158" s="23">
        <v>0</v>
      </c>
      <c r="J158" s="78">
        <f t="shared" si="165"/>
        <v>0</v>
      </c>
      <c r="K158" s="23">
        <v>0</v>
      </c>
      <c r="L158" s="23">
        <v>0</v>
      </c>
      <c r="M158" s="78">
        <f t="shared" si="166"/>
        <v>0</v>
      </c>
      <c r="N158" s="23">
        <v>0</v>
      </c>
      <c r="O158" s="23">
        <v>0</v>
      </c>
      <c r="P158" s="78">
        <f t="shared" si="167"/>
        <v>0</v>
      </c>
      <c r="Q158" s="23">
        <v>0</v>
      </c>
      <c r="R158" s="23">
        <v>0</v>
      </c>
      <c r="S158" s="78">
        <f t="shared" si="168"/>
        <v>0</v>
      </c>
      <c r="T158" s="23">
        <f>E158-H158-Q158-N158-K158</f>
        <v>0</v>
      </c>
      <c r="U158" s="23">
        <f>F158-I158-R158-O158-L158</f>
        <v>0</v>
      </c>
      <c r="V158" s="78">
        <f t="shared" si="169"/>
        <v>0</v>
      </c>
    </row>
    <row r="159" spans="1:22" ht="24.75" customHeight="1">
      <c r="A159" s="34"/>
      <c r="B159" s="25"/>
      <c r="C159" s="21">
        <v>3000</v>
      </c>
      <c r="D159" s="22" t="s">
        <v>19</v>
      </c>
      <c r="E159" s="49">
        <f>'[1]AFF PUE'!AP5346</f>
        <v>9000000</v>
      </c>
      <c r="F159" s="23">
        <f>'[1]AFF PUE'!AS5346</f>
        <v>0</v>
      </c>
      <c r="G159" s="78">
        <f t="shared" si="164"/>
        <v>9000000</v>
      </c>
      <c r="H159" s="23">
        <f>'[1]AFF PUE'!AW5346</f>
        <v>0</v>
      </c>
      <c r="I159" s="23">
        <f>'[1]AFF PUE'!AZ5346</f>
        <v>0</v>
      </c>
      <c r="J159" s="78">
        <f t="shared" si="165"/>
        <v>0</v>
      </c>
      <c r="K159" s="23">
        <f>'[1]AFF PUE'!BK5346</f>
        <v>8999999.9000000004</v>
      </c>
      <c r="L159" s="23">
        <f>'[1]AFF PUE'!BN5346</f>
        <v>0</v>
      </c>
      <c r="M159" s="78">
        <f t="shared" si="166"/>
        <v>8999999.9000000004</v>
      </c>
      <c r="N159" s="23">
        <v>0</v>
      </c>
      <c r="O159" s="23">
        <v>0</v>
      </c>
      <c r="P159" s="78">
        <f t="shared" si="167"/>
        <v>0</v>
      </c>
      <c r="Q159" s="23">
        <v>0</v>
      </c>
      <c r="R159" s="23">
        <v>0</v>
      </c>
      <c r="S159" s="78">
        <f t="shared" si="168"/>
        <v>0</v>
      </c>
      <c r="T159" s="23">
        <f>E159-H159-Q159-N159-K159</f>
        <v>9.999999962747097E-2</v>
      </c>
      <c r="U159" s="23">
        <f>F159-I159-O159-L159</f>
        <v>0</v>
      </c>
      <c r="V159" s="78">
        <f t="shared" si="169"/>
        <v>9.999999962747097E-2</v>
      </c>
    </row>
    <row r="160" spans="1:22" ht="24.75" customHeight="1">
      <c r="A160" s="34"/>
      <c r="B160" s="25"/>
      <c r="C160" s="21">
        <v>4000</v>
      </c>
      <c r="D160" s="22" t="s">
        <v>20</v>
      </c>
      <c r="E160" s="23">
        <v>0</v>
      </c>
      <c r="F160" s="23">
        <v>0</v>
      </c>
      <c r="G160" s="78">
        <f t="shared" si="164"/>
        <v>0</v>
      </c>
      <c r="H160" s="23">
        <v>0</v>
      </c>
      <c r="I160" s="23">
        <v>0</v>
      </c>
      <c r="J160" s="78">
        <f t="shared" si="165"/>
        <v>0</v>
      </c>
      <c r="K160" s="23">
        <v>0</v>
      </c>
      <c r="L160" s="23">
        <v>0</v>
      </c>
      <c r="M160" s="78">
        <f t="shared" si="166"/>
        <v>0</v>
      </c>
      <c r="N160" s="23">
        <v>0</v>
      </c>
      <c r="O160" s="23">
        <v>0</v>
      </c>
      <c r="P160" s="78">
        <f t="shared" si="167"/>
        <v>0</v>
      </c>
      <c r="Q160" s="23">
        <v>0</v>
      </c>
      <c r="R160" s="23">
        <v>0</v>
      </c>
      <c r="S160" s="78">
        <f t="shared" si="168"/>
        <v>0</v>
      </c>
      <c r="T160" s="23">
        <f>E160-H160-Q160-N160-K160</f>
        <v>0</v>
      </c>
      <c r="U160" s="23">
        <f>F160-I160-R160-O160-L160</f>
        <v>0</v>
      </c>
      <c r="V160" s="78">
        <f t="shared" si="169"/>
        <v>0</v>
      </c>
    </row>
    <row r="161" spans="1:22" ht="24.75" customHeight="1">
      <c r="A161" s="34"/>
      <c r="B161" s="25"/>
      <c r="C161" s="21">
        <v>5000</v>
      </c>
      <c r="D161" s="22" t="s">
        <v>21</v>
      </c>
      <c r="E161" s="23">
        <v>0</v>
      </c>
      <c r="F161" s="23">
        <v>0</v>
      </c>
      <c r="G161" s="78">
        <f t="shared" si="164"/>
        <v>0</v>
      </c>
      <c r="H161" s="23">
        <v>0</v>
      </c>
      <c r="I161" s="23">
        <v>0</v>
      </c>
      <c r="J161" s="78">
        <f t="shared" si="165"/>
        <v>0</v>
      </c>
      <c r="K161" s="23">
        <v>0</v>
      </c>
      <c r="L161" s="23">
        <v>0</v>
      </c>
      <c r="M161" s="78">
        <f t="shared" si="166"/>
        <v>0</v>
      </c>
      <c r="N161" s="23">
        <v>0</v>
      </c>
      <c r="O161" s="23">
        <v>0</v>
      </c>
      <c r="P161" s="78">
        <f t="shared" si="167"/>
        <v>0</v>
      </c>
      <c r="Q161" s="23">
        <v>0</v>
      </c>
      <c r="R161" s="23">
        <v>0</v>
      </c>
      <c r="S161" s="78">
        <f t="shared" si="168"/>
        <v>0</v>
      </c>
      <c r="T161" s="23">
        <f>E161-H161-Q161-N161-K161</f>
        <v>0</v>
      </c>
      <c r="U161" s="23">
        <f>F161-I161-R161-O161-L161</f>
        <v>0</v>
      </c>
      <c r="V161" s="78">
        <f t="shared" si="169"/>
        <v>0</v>
      </c>
    </row>
    <row r="162" spans="1:22" ht="24.75" customHeight="1" thickBot="1">
      <c r="A162" s="43"/>
      <c r="B162" s="28"/>
      <c r="C162" s="29">
        <v>6000</v>
      </c>
      <c r="D162" s="30" t="s">
        <v>22</v>
      </c>
      <c r="E162" s="31">
        <v>0</v>
      </c>
      <c r="F162" s="23">
        <v>0</v>
      </c>
      <c r="G162" s="78">
        <f t="shared" si="164"/>
        <v>0</v>
      </c>
      <c r="H162" s="23">
        <v>0</v>
      </c>
      <c r="I162" s="23">
        <v>0</v>
      </c>
      <c r="J162" s="78">
        <f t="shared" si="165"/>
        <v>0</v>
      </c>
      <c r="K162" s="31">
        <v>0</v>
      </c>
      <c r="L162" s="31">
        <v>0</v>
      </c>
      <c r="M162" s="78">
        <f t="shared" si="166"/>
        <v>0</v>
      </c>
      <c r="N162" s="31">
        <v>0</v>
      </c>
      <c r="O162" s="31">
        <v>0</v>
      </c>
      <c r="P162" s="78">
        <f t="shared" si="167"/>
        <v>0</v>
      </c>
      <c r="Q162" s="31">
        <v>0</v>
      </c>
      <c r="R162" s="31">
        <v>0</v>
      </c>
      <c r="S162" s="78">
        <f t="shared" si="168"/>
        <v>0</v>
      </c>
      <c r="T162" s="31">
        <f>E162-H162-Q162-N162-K162</f>
        <v>0</v>
      </c>
      <c r="U162" s="31">
        <f>F162-I162-R162-O162-L162</f>
        <v>0</v>
      </c>
      <c r="V162" s="78">
        <f t="shared" si="169"/>
        <v>0</v>
      </c>
    </row>
    <row r="163" spans="1:22" ht="24.75" customHeight="1" thickBot="1">
      <c r="A163" s="50">
        <v>7</v>
      </c>
      <c r="B163" s="16" t="s">
        <v>47</v>
      </c>
      <c r="C163" s="16"/>
      <c r="D163" s="16"/>
      <c r="E163" s="76">
        <f>E164</f>
        <v>4861695</v>
      </c>
      <c r="F163" s="76">
        <f t="shared" ref="F163:V163" si="170">F164</f>
        <v>0</v>
      </c>
      <c r="G163" s="76">
        <f t="shared" si="170"/>
        <v>4861695</v>
      </c>
      <c r="H163" s="76">
        <f>H164</f>
        <v>0</v>
      </c>
      <c r="I163" s="76">
        <f>I164</f>
        <v>0</v>
      </c>
      <c r="J163" s="76">
        <f>J164</f>
        <v>0</v>
      </c>
      <c r="K163" s="76">
        <f t="shared" si="170"/>
        <v>4790168.57</v>
      </c>
      <c r="L163" s="76">
        <f t="shared" si="170"/>
        <v>0</v>
      </c>
      <c r="M163" s="76">
        <f t="shared" si="170"/>
        <v>4790168.57</v>
      </c>
      <c r="N163" s="76">
        <f t="shared" si="170"/>
        <v>0</v>
      </c>
      <c r="O163" s="76">
        <f t="shared" si="170"/>
        <v>0</v>
      </c>
      <c r="P163" s="76">
        <f t="shared" si="170"/>
        <v>0</v>
      </c>
      <c r="Q163" s="76">
        <f t="shared" si="170"/>
        <v>0</v>
      </c>
      <c r="R163" s="76">
        <f t="shared" si="170"/>
        <v>0</v>
      </c>
      <c r="S163" s="76">
        <f t="shared" si="170"/>
        <v>0</v>
      </c>
      <c r="T163" s="76">
        <f t="shared" si="170"/>
        <v>71526.429999999702</v>
      </c>
      <c r="U163" s="76">
        <f t="shared" si="170"/>
        <v>0</v>
      </c>
      <c r="V163" s="76">
        <f t="shared" si="170"/>
        <v>71526.429999999702</v>
      </c>
    </row>
    <row r="164" spans="1:22" ht="24.75" customHeight="1" thickBot="1">
      <c r="A164" s="50"/>
      <c r="B164" s="18">
        <v>1</v>
      </c>
      <c r="C164" s="19" t="s">
        <v>48</v>
      </c>
      <c r="D164" s="19"/>
      <c r="E164" s="77">
        <f>SUM(E165:E170)</f>
        <v>4861695</v>
      </c>
      <c r="F164" s="77">
        <f t="shared" ref="F164:V164" si="171">SUM(F165:F170)</f>
        <v>0</v>
      </c>
      <c r="G164" s="77">
        <f t="shared" si="171"/>
        <v>4861695</v>
      </c>
      <c r="H164" s="77">
        <f>SUM(H165:H170)</f>
        <v>0</v>
      </c>
      <c r="I164" s="77">
        <f>SUM(I165:I170)</f>
        <v>0</v>
      </c>
      <c r="J164" s="77">
        <f>SUM(J165:J170)</f>
        <v>0</v>
      </c>
      <c r="K164" s="77">
        <f t="shared" si="171"/>
        <v>4790168.57</v>
      </c>
      <c r="L164" s="77">
        <f t="shared" si="171"/>
        <v>0</v>
      </c>
      <c r="M164" s="77">
        <f t="shared" si="171"/>
        <v>4790168.57</v>
      </c>
      <c r="N164" s="77">
        <f t="shared" si="171"/>
        <v>0</v>
      </c>
      <c r="O164" s="77">
        <f t="shared" si="171"/>
        <v>0</v>
      </c>
      <c r="P164" s="77">
        <f>SUM(P165:P170)</f>
        <v>0</v>
      </c>
      <c r="Q164" s="77">
        <f t="shared" si="171"/>
        <v>0</v>
      </c>
      <c r="R164" s="77">
        <f t="shared" si="171"/>
        <v>0</v>
      </c>
      <c r="S164" s="77">
        <f t="shared" si="171"/>
        <v>0</v>
      </c>
      <c r="T164" s="77">
        <f t="shared" si="171"/>
        <v>71526.429999999702</v>
      </c>
      <c r="U164" s="77">
        <f t="shared" si="171"/>
        <v>0</v>
      </c>
      <c r="V164" s="77">
        <f t="shared" si="171"/>
        <v>71526.429999999702</v>
      </c>
    </row>
    <row r="165" spans="1:22" ht="24.75" customHeight="1" thickBot="1">
      <c r="A165" s="50"/>
      <c r="B165" s="20"/>
      <c r="C165" s="21">
        <v>1000</v>
      </c>
      <c r="D165" s="22" t="s">
        <v>17</v>
      </c>
      <c r="E165" s="23">
        <v>0</v>
      </c>
      <c r="F165" s="23">
        <v>0</v>
      </c>
      <c r="G165" s="78">
        <f t="shared" ref="G165:G170" si="172">E165+F165</f>
        <v>0</v>
      </c>
      <c r="H165" s="23">
        <v>0</v>
      </c>
      <c r="I165" s="23">
        <v>0</v>
      </c>
      <c r="J165" s="78">
        <f t="shared" ref="J165:J170" si="173">H165+I165</f>
        <v>0</v>
      </c>
      <c r="K165" s="23">
        <v>0</v>
      </c>
      <c r="L165" s="23">
        <v>0</v>
      </c>
      <c r="M165" s="78">
        <f t="shared" ref="M165:M170" si="174">K165+L165</f>
        <v>0</v>
      </c>
      <c r="N165" s="23">
        <v>0</v>
      </c>
      <c r="O165" s="23">
        <v>0</v>
      </c>
      <c r="P165" s="78">
        <f t="shared" ref="P165:P170" si="175">N165+O165</f>
        <v>0</v>
      </c>
      <c r="Q165" s="23">
        <v>0</v>
      </c>
      <c r="R165" s="23">
        <v>0</v>
      </c>
      <c r="S165" s="78">
        <f t="shared" ref="S165:S170" si="176">Q165+R165</f>
        <v>0</v>
      </c>
      <c r="T165" s="23">
        <f t="shared" ref="T165:U170" si="177">E165-H165-Q165-N165-K165</f>
        <v>0</v>
      </c>
      <c r="U165" s="23">
        <f t="shared" si="177"/>
        <v>0</v>
      </c>
      <c r="V165" s="78">
        <f t="shared" ref="V165:V170" si="178">T165+U165</f>
        <v>0</v>
      </c>
    </row>
    <row r="166" spans="1:22" ht="24.75" customHeight="1" thickBot="1">
      <c r="A166" s="50"/>
      <c r="B166" s="20"/>
      <c r="C166" s="21">
        <v>2000</v>
      </c>
      <c r="D166" s="22" t="s">
        <v>18</v>
      </c>
      <c r="E166" s="23">
        <v>0</v>
      </c>
      <c r="F166" s="23">
        <v>0</v>
      </c>
      <c r="G166" s="78">
        <f t="shared" si="172"/>
        <v>0</v>
      </c>
      <c r="H166" s="23">
        <v>0</v>
      </c>
      <c r="I166" s="23">
        <v>0</v>
      </c>
      <c r="J166" s="78">
        <f t="shared" si="173"/>
        <v>0</v>
      </c>
      <c r="K166" s="23">
        <v>0</v>
      </c>
      <c r="L166" s="23">
        <v>0</v>
      </c>
      <c r="M166" s="78">
        <f t="shared" si="174"/>
        <v>0</v>
      </c>
      <c r="N166" s="23">
        <v>0</v>
      </c>
      <c r="O166" s="23">
        <v>0</v>
      </c>
      <c r="P166" s="78">
        <f t="shared" si="175"/>
        <v>0</v>
      </c>
      <c r="Q166" s="23">
        <v>0</v>
      </c>
      <c r="R166" s="23">
        <v>0</v>
      </c>
      <c r="S166" s="78">
        <f t="shared" si="176"/>
        <v>0</v>
      </c>
      <c r="T166" s="23">
        <f t="shared" si="177"/>
        <v>0</v>
      </c>
      <c r="U166" s="23">
        <f t="shared" si="177"/>
        <v>0</v>
      </c>
      <c r="V166" s="78">
        <f t="shared" si="178"/>
        <v>0</v>
      </c>
    </row>
    <row r="167" spans="1:22" ht="24.75" customHeight="1" thickBot="1">
      <c r="A167" s="50"/>
      <c r="B167" s="20"/>
      <c r="C167" s="21">
        <v>3000</v>
      </c>
      <c r="D167" s="22" t="s">
        <v>19</v>
      </c>
      <c r="E167" s="23">
        <v>0</v>
      </c>
      <c r="F167" s="23">
        <v>0</v>
      </c>
      <c r="G167" s="78">
        <f t="shared" si="172"/>
        <v>0</v>
      </c>
      <c r="H167" s="23">
        <v>0</v>
      </c>
      <c r="I167" s="23">
        <v>0</v>
      </c>
      <c r="J167" s="78">
        <f t="shared" si="173"/>
        <v>0</v>
      </c>
      <c r="K167" s="23">
        <v>0</v>
      </c>
      <c r="L167" s="23">
        <v>0</v>
      </c>
      <c r="M167" s="78">
        <f t="shared" si="174"/>
        <v>0</v>
      </c>
      <c r="N167" s="23">
        <v>0</v>
      </c>
      <c r="O167" s="23">
        <v>0</v>
      </c>
      <c r="P167" s="78">
        <f t="shared" si="175"/>
        <v>0</v>
      </c>
      <c r="Q167" s="23">
        <v>0</v>
      </c>
      <c r="R167" s="23">
        <v>0</v>
      </c>
      <c r="S167" s="78">
        <f t="shared" si="176"/>
        <v>0</v>
      </c>
      <c r="T167" s="23">
        <f t="shared" si="177"/>
        <v>0</v>
      </c>
      <c r="U167" s="23">
        <f t="shared" si="177"/>
        <v>0</v>
      </c>
      <c r="V167" s="78">
        <f t="shared" si="178"/>
        <v>0</v>
      </c>
    </row>
    <row r="168" spans="1:22" ht="24.75" customHeight="1" thickBot="1">
      <c r="A168" s="50"/>
      <c r="B168" s="20"/>
      <c r="C168" s="21">
        <v>4000</v>
      </c>
      <c r="D168" s="22" t="s">
        <v>20</v>
      </c>
      <c r="E168" s="23">
        <v>0</v>
      </c>
      <c r="F168" s="23">
        <v>0</v>
      </c>
      <c r="G168" s="78">
        <f t="shared" si="172"/>
        <v>0</v>
      </c>
      <c r="H168" s="23">
        <v>0</v>
      </c>
      <c r="I168" s="23">
        <v>0</v>
      </c>
      <c r="J168" s="78">
        <f t="shared" si="173"/>
        <v>0</v>
      </c>
      <c r="K168" s="23">
        <v>0</v>
      </c>
      <c r="L168" s="23">
        <v>0</v>
      </c>
      <c r="M168" s="78">
        <f t="shared" si="174"/>
        <v>0</v>
      </c>
      <c r="N168" s="23">
        <v>0</v>
      </c>
      <c r="O168" s="23">
        <v>0</v>
      </c>
      <c r="P168" s="78">
        <f t="shared" si="175"/>
        <v>0</v>
      </c>
      <c r="Q168" s="23">
        <v>0</v>
      </c>
      <c r="R168" s="23">
        <v>0</v>
      </c>
      <c r="S168" s="78">
        <f t="shared" si="176"/>
        <v>0</v>
      </c>
      <c r="T168" s="23">
        <f t="shared" si="177"/>
        <v>0</v>
      </c>
      <c r="U168" s="23">
        <f t="shared" si="177"/>
        <v>0</v>
      </c>
      <c r="V168" s="78">
        <f t="shared" si="178"/>
        <v>0</v>
      </c>
    </row>
    <row r="169" spans="1:22" ht="24.75" customHeight="1" thickBot="1">
      <c r="A169" s="50"/>
      <c r="B169" s="20"/>
      <c r="C169" s="21">
        <v>5000</v>
      </c>
      <c r="D169" s="22" t="s">
        <v>21</v>
      </c>
      <c r="E169" s="23">
        <f>'[1]AFF PUE'!AP5522</f>
        <v>4861695</v>
      </c>
      <c r="F169" s="23">
        <f>'[1]AFF PUE'!AS5522</f>
        <v>0</v>
      </c>
      <c r="G169" s="78">
        <f t="shared" si="172"/>
        <v>4861695</v>
      </c>
      <c r="H169" s="23">
        <f>'[1]AFF PUE'!AW5522</f>
        <v>0</v>
      </c>
      <c r="I169" s="23">
        <f>'[1]AFF PUE'!AZ5522</f>
        <v>0</v>
      </c>
      <c r="J169" s="78">
        <f t="shared" si="173"/>
        <v>0</v>
      </c>
      <c r="K169" s="23">
        <f>'[1]AFF PUE'!BK5522</f>
        <v>4790168.57</v>
      </c>
      <c r="L169" s="23">
        <f>'[1]AFF PUE'!BN5522</f>
        <v>0</v>
      </c>
      <c r="M169" s="78">
        <f t="shared" si="174"/>
        <v>4790168.57</v>
      </c>
      <c r="N169" s="23">
        <v>0</v>
      </c>
      <c r="O169" s="23">
        <v>0</v>
      </c>
      <c r="P169" s="78">
        <f t="shared" si="175"/>
        <v>0</v>
      </c>
      <c r="Q169" s="23">
        <v>0</v>
      </c>
      <c r="R169" s="23">
        <v>0</v>
      </c>
      <c r="S169" s="78">
        <f t="shared" si="176"/>
        <v>0</v>
      </c>
      <c r="T169" s="23">
        <f t="shared" si="177"/>
        <v>71526.429999999702</v>
      </c>
      <c r="U169" s="23">
        <f t="shared" si="177"/>
        <v>0</v>
      </c>
      <c r="V169" s="78">
        <f t="shared" si="178"/>
        <v>71526.429999999702</v>
      </c>
    </row>
    <row r="170" spans="1:22" ht="24.75" customHeight="1" thickBot="1">
      <c r="A170" s="50"/>
      <c r="B170" s="20"/>
      <c r="C170" s="21">
        <v>6000</v>
      </c>
      <c r="D170" s="22" t="s">
        <v>22</v>
      </c>
      <c r="E170" s="23">
        <v>0</v>
      </c>
      <c r="F170" s="23">
        <v>0</v>
      </c>
      <c r="G170" s="78">
        <f t="shared" si="172"/>
        <v>0</v>
      </c>
      <c r="H170" s="23">
        <v>0</v>
      </c>
      <c r="I170" s="23">
        <v>0</v>
      </c>
      <c r="J170" s="78">
        <f t="shared" si="173"/>
        <v>0</v>
      </c>
      <c r="K170" s="23">
        <v>0</v>
      </c>
      <c r="L170" s="23">
        <v>0</v>
      </c>
      <c r="M170" s="78">
        <f t="shared" si="174"/>
        <v>0</v>
      </c>
      <c r="N170" s="23">
        <v>0</v>
      </c>
      <c r="O170" s="23">
        <v>0</v>
      </c>
      <c r="P170" s="78">
        <f t="shared" si="175"/>
        <v>0</v>
      </c>
      <c r="Q170" s="23">
        <v>0</v>
      </c>
      <c r="R170" s="23">
        <v>0</v>
      </c>
      <c r="S170" s="78">
        <f t="shared" si="176"/>
        <v>0</v>
      </c>
      <c r="T170" s="23">
        <f t="shared" si="177"/>
        <v>0</v>
      </c>
      <c r="U170" s="23">
        <f t="shared" si="177"/>
        <v>0</v>
      </c>
      <c r="V170" s="78">
        <f t="shared" si="178"/>
        <v>0</v>
      </c>
    </row>
    <row r="171" spans="1:22" ht="24.75" customHeight="1">
      <c r="A171" s="51" t="s">
        <v>49</v>
      </c>
      <c r="B171" s="51"/>
      <c r="C171" s="51"/>
      <c r="D171" s="51"/>
      <c r="E171" s="76">
        <f>SUM(E172:E177)</f>
        <v>680000</v>
      </c>
      <c r="F171" s="76">
        <f t="shared" ref="F171:V171" si="179">SUM(F172:F177)</f>
        <v>6574052.6699999999</v>
      </c>
      <c r="G171" s="76">
        <f t="shared" si="179"/>
        <v>7254052.6699999999</v>
      </c>
      <c r="H171" s="76">
        <f>SUM(H172:H177)</f>
        <v>0</v>
      </c>
      <c r="I171" s="76">
        <f>SUM(I172:I177)</f>
        <v>5472719.2799999975</v>
      </c>
      <c r="J171" s="76">
        <f>SUM(J172:J177)</f>
        <v>5472719.2799999975</v>
      </c>
      <c r="K171" s="76">
        <f t="shared" si="179"/>
        <v>650760</v>
      </c>
      <c r="L171" s="76">
        <f t="shared" si="179"/>
        <v>1098545.4800000007</v>
      </c>
      <c r="M171" s="76">
        <f t="shared" si="179"/>
        <v>1749305.4800000007</v>
      </c>
      <c r="N171" s="76">
        <f t="shared" si="179"/>
        <v>0</v>
      </c>
      <c r="O171" s="76">
        <f t="shared" si="179"/>
        <v>0</v>
      </c>
      <c r="P171" s="76">
        <f>SUM(P172:P177)</f>
        <v>0</v>
      </c>
      <c r="Q171" s="76">
        <f t="shared" si="179"/>
        <v>0</v>
      </c>
      <c r="R171" s="76">
        <f t="shared" si="179"/>
        <v>0</v>
      </c>
      <c r="S171" s="76">
        <f t="shared" si="179"/>
        <v>0</v>
      </c>
      <c r="T171" s="76">
        <f t="shared" si="179"/>
        <v>29240</v>
      </c>
      <c r="U171" s="76">
        <f t="shared" si="179"/>
        <v>2787.910000001626</v>
      </c>
      <c r="V171" s="76">
        <f t="shared" si="179"/>
        <v>32027.910000001626</v>
      </c>
    </row>
    <row r="172" spans="1:22" ht="24.75" customHeight="1">
      <c r="A172" s="52" t="s">
        <v>50</v>
      </c>
      <c r="B172" s="24">
        <v>0</v>
      </c>
      <c r="C172" s="21">
        <v>1000</v>
      </c>
      <c r="D172" s="22" t="s">
        <v>17</v>
      </c>
      <c r="E172" s="23">
        <f>'[1]AFF PUE'!AP5651</f>
        <v>0</v>
      </c>
      <c r="F172" s="23">
        <f>'[1]AFF PUE'!AS5651</f>
        <v>6388017.6699999999</v>
      </c>
      <c r="G172" s="78">
        <f t="shared" ref="G172:G177" si="180">E172+F172</f>
        <v>6388017.6699999999</v>
      </c>
      <c r="H172" s="23">
        <f>'[1]AFF PUE'!AW5651</f>
        <v>0</v>
      </c>
      <c r="I172" s="23">
        <f>'[1]AFF PUE'!AZ5651</f>
        <v>5408517.1899999976</v>
      </c>
      <c r="J172" s="78">
        <f t="shared" ref="J172:J177" si="181">H172+I172</f>
        <v>5408517.1899999976</v>
      </c>
      <c r="K172" s="23">
        <f>'[1]AFF PUE'!BK5651</f>
        <v>0</v>
      </c>
      <c r="L172" s="23">
        <f>'[1]AFF PUE'!BN5651</f>
        <v>979500.48000000068</v>
      </c>
      <c r="M172" s="78">
        <f t="shared" ref="M172:M177" si="182">K172+L172</f>
        <v>979500.48000000068</v>
      </c>
      <c r="N172" s="23">
        <v>0</v>
      </c>
      <c r="O172" s="23">
        <v>0</v>
      </c>
      <c r="P172" s="78">
        <f t="shared" ref="P172:P177" si="183">N172+O172</f>
        <v>0</v>
      </c>
      <c r="Q172" s="23">
        <v>0</v>
      </c>
      <c r="R172" s="23">
        <v>0</v>
      </c>
      <c r="S172" s="78">
        <f t="shared" ref="S172:S177" si="184">Q172+R172</f>
        <v>0</v>
      </c>
      <c r="T172" s="23">
        <f t="shared" ref="T172:U177" si="185">E172-H172-Q172-N172-K172</f>
        <v>0</v>
      </c>
      <c r="U172" s="23">
        <f t="shared" si="185"/>
        <v>1.6298145055770874E-9</v>
      </c>
      <c r="V172" s="78">
        <f t="shared" ref="V172:V177" si="186">T172+U172</f>
        <v>1.6298145055770874E-9</v>
      </c>
    </row>
    <row r="173" spans="1:22" ht="24.75" customHeight="1">
      <c r="A173" s="17"/>
      <c r="B173" s="25"/>
      <c r="C173" s="21">
        <v>2000</v>
      </c>
      <c r="D173" s="22" t="s">
        <v>18</v>
      </c>
      <c r="E173" s="23">
        <f>'[1]AFF PUE'!AP5660</f>
        <v>0</v>
      </c>
      <c r="F173" s="23">
        <f>'[1]AFF PUE'!AS5660</f>
        <v>30000</v>
      </c>
      <c r="G173" s="78">
        <f t="shared" si="180"/>
        <v>30000</v>
      </c>
      <c r="H173" s="23">
        <f>'[1]AFF PUE'!AW5660</f>
        <v>0</v>
      </c>
      <c r="I173" s="23">
        <f>'[1]AFF PUE'!AZ5660</f>
        <v>29931.07</v>
      </c>
      <c r="J173" s="78">
        <f t="shared" si="181"/>
        <v>29931.07</v>
      </c>
      <c r="K173" s="23">
        <f>'[1]AFF PUE'!BK5660</f>
        <v>0</v>
      </c>
      <c r="L173" s="23">
        <f>'[1]AFF PUE'!BN5660</f>
        <v>0</v>
      </c>
      <c r="M173" s="78">
        <f t="shared" si="182"/>
        <v>0</v>
      </c>
      <c r="N173" s="23">
        <v>0</v>
      </c>
      <c r="O173" s="23">
        <v>0</v>
      </c>
      <c r="P173" s="78">
        <f t="shared" si="183"/>
        <v>0</v>
      </c>
      <c r="Q173" s="23">
        <v>0</v>
      </c>
      <c r="R173" s="23">
        <v>0</v>
      </c>
      <c r="S173" s="78">
        <f t="shared" si="184"/>
        <v>0</v>
      </c>
      <c r="T173" s="23">
        <f t="shared" si="185"/>
        <v>0</v>
      </c>
      <c r="U173" s="23">
        <f t="shared" si="185"/>
        <v>68.930000000000291</v>
      </c>
      <c r="V173" s="78">
        <f t="shared" si="186"/>
        <v>68.930000000000291</v>
      </c>
    </row>
    <row r="174" spans="1:22" ht="24.75" customHeight="1">
      <c r="A174" s="17"/>
      <c r="B174" s="25"/>
      <c r="C174" s="21">
        <v>3000</v>
      </c>
      <c r="D174" s="22" t="s">
        <v>19</v>
      </c>
      <c r="E174" s="23">
        <f>'[1]AFF PUE'!AP5682</f>
        <v>680000</v>
      </c>
      <c r="F174" s="23">
        <f>'[1]AFF PUE'!AS5682</f>
        <v>34995</v>
      </c>
      <c r="G174" s="78">
        <f t="shared" si="180"/>
        <v>714995</v>
      </c>
      <c r="H174" s="23">
        <f>'[1]AFF PUE'!AW5682</f>
        <v>0</v>
      </c>
      <c r="I174" s="23">
        <f>'[1]AFF PUE'!AZ5682</f>
        <v>34271.020000000004</v>
      </c>
      <c r="J174" s="78">
        <f t="shared" si="181"/>
        <v>34271.020000000004</v>
      </c>
      <c r="K174" s="23">
        <f>'[1]AFF PUE'!BK5682</f>
        <v>650760</v>
      </c>
      <c r="L174" s="23">
        <f>'[1]AFF PUE'!BN5682</f>
        <v>0</v>
      </c>
      <c r="M174" s="78">
        <f t="shared" si="182"/>
        <v>650760</v>
      </c>
      <c r="N174" s="23">
        <v>0</v>
      </c>
      <c r="O174" s="23">
        <v>0</v>
      </c>
      <c r="P174" s="78">
        <f t="shared" si="183"/>
        <v>0</v>
      </c>
      <c r="Q174" s="23">
        <v>0</v>
      </c>
      <c r="R174" s="23">
        <v>0</v>
      </c>
      <c r="S174" s="78">
        <f t="shared" si="184"/>
        <v>0</v>
      </c>
      <c r="T174" s="23">
        <f t="shared" si="185"/>
        <v>29240</v>
      </c>
      <c r="U174" s="23">
        <f t="shared" si="185"/>
        <v>723.97999999999593</v>
      </c>
      <c r="V174" s="78">
        <f t="shared" si="186"/>
        <v>29963.979999999996</v>
      </c>
    </row>
    <row r="175" spans="1:22" ht="24.75" customHeight="1">
      <c r="A175" s="17"/>
      <c r="B175" s="25"/>
      <c r="C175" s="21">
        <v>4000</v>
      </c>
      <c r="D175" s="22" t="s">
        <v>20</v>
      </c>
      <c r="E175" s="23">
        <v>0</v>
      </c>
      <c r="F175" s="23">
        <v>0</v>
      </c>
      <c r="G175" s="78">
        <f t="shared" si="180"/>
        <v>0</v>
      </c>
      <c r="H175" s="23">
        <v>0</v>
      </c>
      <c r="I175" s="23">
        <v>0</v>
      </c>
      <c r="J175" s="78">
        <f t="shared" si="181"/>
        <v>0</v>
      </c>
      <c r="K175" s="23">
        <v>0</v>
      </c>
      <c r="L175" s="23">
        <v>0</v>
      </c>
      <c r="M175" s="78">
        <f t="shared" si="182"/>
        <v>0</v>
      </c>
      <c r="N175" s="23">
        <v>0</v>
      </c>
      <c r="O175" s="23">
        <v>0</v>
      </c>
      <c r="P175" s="78">
        <f t="shared" si="183"/>
        <v>0</v>
      </c>
      <c r="Q175" s="23">
        <v>0</v>
      </c>
      <c r="R175" s="23">
        <v>0</v>
      </c>
      <c r="S175" s="78">
        <f t="shared" si="184"/>
        <v>0</v>
      </c>
      <c r="T175" s="23">
        <f t="shared" si="185"/>
        <v>0</v>
      </c>
      <c r="U175" s="23">
        <f t="shared" si="185"/>
        <v>0</v>
      </c>
      <c r="V175" s="78">
        <f t="shared" si="186"/>
        <v>0</v>
      </c>
    </row>
    <row r="176" spans="1:22" ht="24.75" customHeight="1">
      <c r="A176" s="17"/>
      <c r="B176" s="25"/>
      <c r="C176" s="21">
        <v>5000</v>
      </c>
      <c r="D176" s="22" t="s">
        <v>21</v>
      </c>
      <c r="E176" s="23">
        <f>'[1]AFF PUE'!AP5717</f>
        <v>0</v>
      </c>
      <c r="F176" s="23">
        <f>'[1]AFF PUE'!AS5717</f>
        <v>121040</v>
      </c>
      <c r="G176" s="78">
        <f t="shared" si="180"/>
        <v>121040</v>
      </c>
      <c r="H176" s="23">
        <f>'[1]AFF PUE'!AW5717</f>
        <v>0</v>
      </c>
      <c r="I176" s="23">
        <f>'[1]AFF PUE'!AZ5717</f>
        <v>0</v>
      </c>
      <c r="J176" s="78">
        <f t="shared" si="181"/>
        <v>0</v>
      </c>
      <c r="K176" s="23">
        <f>'[1]AFF PUE'!BK5717</f>
        <v>0</v>
      </c>
      <c r="L176" s="23">
        <f>'[1]AFF PUE'!BN5717</f>
        <v>119045</v>
      </c>
      <c r="M176" s="78">
        <f t="shared" si="182"/>
        <v>119045</v>
      </c>
      <c r="N176" s="23">
        <v>0</v>
      </c>
      <c r="O176" s="23">
        <v>0</v>
      </c>
      <c r="P176" s="78">
        <f t="shared" si="183"/>
        <v>0</v>
      </c>
      <c r="Q176" s="23">
        <v>0</v>
      </c>
      <c r="R176" s="23">
        <v>0</v>
      </c>
      <c r="S176" s="78">
        <f t="shared" si="184"/>
        <v>0</v>
      </c>
      <c r="T176" s="23">
        <f t="shared" si="185"/>
        <v>0</v>
      </c>
      <c r="U176" s="23">
        <f t="shared" si="185"/>
        <v>1995</v>
      </c>
      <c r="V176" s="78">
        <f t="shared" si="186"/>
        <v>1995</v>
      </c>
    </row>
    <row r="177" spans="1:22" ht="24.75" customHeight="1" thickBot="1">
      <c r="A177" s="27"/>
      <c r="B177" s="25"/>
      <c r="C177" s="29">
        <v>6000</v>
      </c>
      <c r="D177" s="30" t="s">
        <v>22</v>
      </c>
      <c r="E177" s="31">
        <v>0</v>
      </c>
      <c r="F177" s="31">
        <v>0</v>
      </c>
      <c r="G177" s="78">
        <f t="shared" si="180"/>
        <v>0</v>
      </c>
      <c r="H177" s="23">
        <v>0</v>
      </c>
      <c r="I177" s="23">
        <v>0</v>
      </c>
      <c r="J177" s="78">
        <f t="shared" si="181"/>
        <v>0</v>
      </c>
      <c r="K177" s="31">
        <v>0</v>
      </c>
      <c r="L177" s="31">
        <v>0</v>
      </c>
      <c r="M177" s="78">
        <f t="shared" si="182"/>
        <v>0</v>
      </c>
      <c r="N177" s="31">
        <v>0</v>
      </c>
      <c r="O177" s="31">
        <v>0</v>
      </c>
      <c r="P177" s="78">
        <f t="shared" si="183"/>
        <v>0</v>
      </c>
      <c r="Q177" s="31">
        <v>0</v>
      </c>
      <c r="R177" s="31">
        <v>0</v>
      </c>
      <c r="S177" s="78">
        <f t="shared" si="184"/>
        <v>0</v>
      </c>
      <c r="T177" s="31">
        <f t="shared" si="185"/>
        <v>0</v>
      </c>
      <c r="U177" s="31">
        <f t="shared" si="185"/>
        <v>0</v>
      </c>
      <c r="V177" s="78">
        <f t="shared" si="186"/>
        <v>0</v>
      </c>
    </row>
    <row r="178" spans="1:22" s="75" customFormat="1" ht="24.75" customHeight="1" thickBot="1">
      <c r="A178" s="72"/>
      <c r="B178" s="72"/>
      <c r="C178" s="72"/>
      <c r="D178" s="73" t="s">
        <v>51</v>
      </c>
      <c r="E178" s="74">
        <f>+E10+E25+E40+E90+E112+E134+E163+E171</f>
        <v>261064342</v>
      </c>
      <c r="F178" s="74">
        <f>+F10+F25+F40+F90+F112+F134+F163+F171</f>
        <v>65266085.500000007</v>
      </c>
      <c r="G178" s="74">
        <f>E178+F178</f>
        <v>326330427.5</v>
      </c>
      <c r="H178" s="74">
        <f>+H10+H25+H40+H90+H112+H134+H163+H171</f>
        <v>75205409.189999998</v>
      </c>
      <c r="I178" s="74">
        <f>+I10+I25+I40+I90+I112+I134+I163+I171</f>
        <v>44439963.009999976</v>
      </c>
      <c r="J178" s="74">
        <f>H178+I178</f>
        <v>119645372.19999997</v>
      </c>
      <c r="K178" s="74">
        <f>+K10+K25+K40+K90+K112+K134+K163+K171</f>
        <v>184560732.42999998</v>
      </c>
      <c r="L178" s="74">
        <f>+L10+L25+L40+L90+L112+L134+L163+L171</f>
        <v>20611603.959999997</v>
      </c>
      <c r="M178" s="74">
        <f>K178+L178</f>
        <v>205172336.38999999</v>
      </c>
      <c r="N178" s="74">
        <f>+N10+N25+N40+N90+N112+N134+N163+N171</f>
        <v>0</v>
      </c>
      <c r="O178" s="74">
        <f>+O10+O25+O40+O90+O112+O134+O163+O171</f>
        <v>0</v>
      </c>
      <c r="P178" s="74">
        <f>N178+O178</f>
        <v>0</v>
      </c>
      <c r="Q178" s="74">
        <f>+Q10+Q25+Q40+Q90+Q112+Q134+Q163+Q171</f>
        <v>0</v>
      </c>
      <c r="R178" s="74">
        <f>+R10+R25+R40+R90+R112+R134+R163+R171</f>
        <v>0</v>
      </c>
      <c r="S178" s="74">
        <f>Q178+R178</f>
        <v>0</v>
      </c>
      <c r="T178" s="74">
        <f>T10+T25+T40+T90+T112+T134+T163+T171</f>
        <v>1298200.3800000008</v>
      </c>
      <c r="U178" s="74">
        <f>+U10+U25+U40+U90+U112+U134+U163+U171</f>
        <v>214518.53000001571</v>
      </c>
      <c r="V178" s="74">
        <f>T178+U178</f>
        <v>1512718.9100000164</v>
      </c>
    </row>
    <row r="179" spans="1:22" ht="21">
      <c r="A179" s="53"/>
      <c r="B179" s="53"/>
      <c r="C179" s="53"/>
      <c r="D179" s="54"/>
      <c r="E179" s="55"/>
      <c r="F179" s="55"/>
      <c r="G179" s="55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5"/>
      <c r="V179" s="57"/>
    </row>
    <row r="180" spans="1:22" ht="21">
      <c r="A180" s="53"/>
      <c r="B180" s="53"/>
      <c r="C180" s="53"/>
      <c r="D180" s="54"/>
      <c r="E180" s="56"/>
      <c r="F180" s="56"/>
      <c r="G180" s="55"/>
      <c r="H180" s="56"/>
      <c r="I180" s="56"/>
      <c r="J180" s="55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3"/>
    </row>
    <row r="181" spans="1:22" ht="21.75" thickBot="1">
      <c r="A181" s="53"/>
      <c r="B181" s="53"/>
      <c r="C181" s="53"/>
      <c r="D181" s="54"/>
      <c r="E181" s="56"/>
      <c r="F181" s="56"/>
      <c r="G181" s="55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3"/>
    </row>
    <row r="182" spans="1:22" ht="27" thickBot="1">
      <c r="A182" s="53"/>
      <c r="B182" s="53"/>
      <c r="C182" s="53"/>
      <c r="D182" s="58"/>
      <c r="E182" s="7" t="s">
        <v>2</v>
      </c>
      <c r="F182" s="7"/>
      <c r="G182" s="7"/>
      <c r="H182" s="7" t="s">
        <v>3</v>
      </c>
      <c r="I182" s="7"/>
      <c r="J182" s="7"/>
      <c r="K182" s="7" t="s">
        <v>4</v>
      </c>
      <c r="L182" s="7"/>
      <c r="M182" s="7"/>
      <c r="N182" s="7" t="s">
        <v>5</v>
      </c>
      <c r="O182" s="7"/>
      <c r="P182" s="7"/>
      <c r="Q182" s="7" t="s">
        <v>6</v>
      </c>
      <c r="R182" s="7"/>
      <c r="S182" s="7"/>
      <c r="T182" s="11" t="s">
        <v>7</v>
      </c>
      <c r="U182" s="11"/>
      <c r="V182" s="11"/>
    </row>
    <row r="183" spans="1:22" ht="27" thickBot="1">
      <c r="A183" s="53"/>
      <c r="B183" s="53"/>
      <c r="C183" s="53"/>
      <c r="D183" s="58"/>
      <c r="E183" s="14" t="s">
        <v>12</v>
      </c>
      <c r="F183" s="14" t="s">
        <v>13</v>
      </c>
      <c r="G183" s="14" t="s">
        <v>14</v>
      </c>
      <c r="H183" s="14" t="s">
        <v>12</v>
      </c>
      <c r="I183" s="14" t="s">
        <v>13</v>
      </c>
      <c r="J183" s="14" t="s">
        <v>14</v>
      </c>
      <c r="K183" s="14" t="s">
        <v>12</v>
      </c>
      <c r="L183" s="14" t="s">
        <v>13</v>
      </c>
      <c r="M183" s="14" t="s">
        <v>14</v>
      </c>
      <c r="N183" s="14" t="s">
        <v>12</v>
      </c>
      <c r="O183" s="14" t="s">
        <v>13</v>
      </c>
      <c r="P183" s="14" t="s">
        <v>14</v>
      </c>
      <c r="Q183" s="14" t="s">
        <v>12</v>
      </c>
      <c r="R183" s="14" t="s">
        <v>13</v>
      </c>
      <c r="S183" s="14" t="s">
        <v>14</v>
      </c>
      <c r="T183" s="14" t="s">
        <v>12</v>
      </c>
      <c r="U183" s="14" t="s">
        <v>13</v>
      </c>
      <c r="V183" s="14" t="s">
        <v>14</v>
      </c>
    </row>
    <row r="184" spans="1:22" ht="27" thickBot="1">
      <c r="A184" s="53"/>
      <c r="B184" s="53"/>
      <c r="C184" s="59">
        <v>1000</v>
      </c>
      <c r="D184" s="60" t="s">
        <v>17</v>
      </c>
      <c r="E184" s="82">
        <f>+E12+E19+E27+E34+E42+E49+E56+E63+E70+E77+E84+E92+E99+E106+E114+E121+E128+E136+E143+E150+E157+E165+E172</f>
        <v>0</v>
      </c>
      <c r="F184" s="82">
        <f>+F12+F19+F27+F34+F42+F49+F56+F63+F70+F77+F84+F92+F99+F106+F114+F121+F128+F136+F143+F150+F157+F165+F172</f>
        <v>47771892.829999998</v>
      </c>
      <c r="G184" s="83">
        <f t="shared" ref="G184:G189" si="187">E184+F184</f>
        <v>47771892.829999998</v>
      </c>
      <c r="H184" s="82">
        <f>+H12+H19+H27+H34+H42+H49+H56+H63+H70+H77+H84+H92+H99+H106+H114+H121+H128+H136+H143+H150+H157+H165+H172</f>
        <v>0</v>
      </c>
      <c r="I184" s="82">
        <f>+I12+I19+I27+I34+I42+I49+I56+I63+I70+I77+I84+I92+I99+I106+I114+I121+I128+I136+I143+I150+I157+I165+I172</f>
        <v>43587222.119999982</v>
      </c>
      <c r="J184" s="82">
        <f>+J12+J19+J27+J34+J42+J49+J56+J63+J70+J77+J84+J92+J99+J106+J114+J121+J128+J136+J143+J150+J157+J165+J172</f>
        <v>43587222.119999982</v>
      </c>
      <c r="K184" s="82">
        <f>+K12+K19+K27+K34+K42+K49+K56+K63+K70+K77+K84+K92+K99+K106+K114+K121+K128+K136+K143+K150+K157+K165+K172</f>
        <v>0</v>
      </c>
      <c r="L184" s="82">
        <f>+L12+L19+L27+L34+L42+L49+L56+L63+L70+L77+L84+L92+L99+L106+L114+L121+L128+L136+L143+L150+L157+L165+L172</f>
        <v>4184670.7099999981</v>
      </c>
      <c r="M184" s="83">
        <f t="shared" ref="M184:M189" si="188">K184+L184</f>
        <v>4184670.7099999981</v>
      </c>
      <c r="N184" s="82">
        <f>+N12+N19+N27+N34+N42+N49+N56+N63+N70+N77+N84+N92+N99+N106+N114+N121+N128+N136+N143+N150+N157+N165+N172</f>
        <v>0</v>
      </c>
      <c r="O184" s="82">
        <f>+O12+O19+O27+O34+O42+O49+O56+O63+O70+O77+O84+O92+O99+O106+O114+O121+O128+O136+O143+O150+O157+O165+O172</f>
        <v>0</v>
      </c>
      <c r="P184" s="83">
        <f t="shared" ref="P184:P189" si="189">N184+O184</f>
        <v>0</v>
      </c>
      <c r="Q184" s="82">
        <f t="shared" ref="Q184:R189" si="190">+Q12+Q19+Q27+Q34+Q42+Q49+Q56+Q63+Q70+Q77+Q84+Q92+Q99+Q106+Q114+Q121+Q128+Q136+Q143+Q150+Q157+Q165+Q172</f>
        <v>0</v>
      </c>
      <c r="R184" s="82">
        <f t="shared" si="190"/>
        <v>0</v>
      </c>
      <c r="S184" s="83">
        <f t="shared" ref="S184:S189" si="191">Q184+R184</f>
        <v>0</v>
      </c>
      <c r="T184" s="82">
        <f t="shared" ref="T184:U189" si="192">+T12+T19+T27+T34+T42+T49+T56+T63+T70+T77+T84+T92+T99+T106+T114+T121+T128+T136+T143+T150+T157+T165+T172</f>
        <v>0</v>
      </c>
      <c r="U184" s="82">
        <f t="shared" si="192"/>
        <v>1.6414560377597809E-8</v>
      </c>
      <c r="V184" s="83">
        <f t="shared" ref="V184:V189" si="193">T184+U184</f>
        <v>1.6414560377597809E-8</v>
      </c>
    </row>
    <row r="185" spans="1:22" ht="27" thickBot="1">
      <c r="A185" s="53"/>
      <c r="B185" s="53"/>
      <c r="C185" s="21">
        <v>2000</v>
      </c>
      <c r="D185" s="22" t="s">
        <v>18</v>
      </c>
      <c r="E185" s="82">
        <f>+E13+E20+E28+E35+E43+E50+E57+E64+E71+E78+E85+E93+E100+E107+E115+E122+E129+E137+E144+E151+E158+E166+E173</f>
        <v>55654610.240000002</v>
      </c>
      <c r="F185" s="82">
        <f>+F13+F20+F28+F35+F43+F50+F57+F64+F71+F78+F85+F93+F100+F107+F115+F122+F129+F137+F144+F151+F158+F166+F173</f>
        <v>8331728.3499999996</v>
      </c>
      <c r="G185" s="84">
        <f t="shared" si="187"/>
        <v>63986338.590000004</v>
      </c>
      <c r="H185" s="82">
        <f t="shared" ref="H185:I189" si="194">+H13+H20+H28+H35+H43+H50+H57+H64+H71+H78+H85+H93+H100+H107+H115+H122+H129+H137+H144+H151+H158+H166+H173</f>
        <v>5950670</v>
      </c>
      <c r="I185" s="82">
        <f t="shared" si="194"/>
        <v>29931.07</v>
      </c>
      <c r="J185" s="82">
        <f>+J13+J20+J28+J35+J43+J50+J57+J64+J71+J78+J85+J93+J100+J107+J115+J122+J129+J137+J144+J151+J158+J166+J173</f>
        <v>5980601.0700000003</v>
      </c>
      <c r="K185" s="82">
        <f t="shared" ref="K185:L189" si="195">+K13+K20+K28+K35+K43+K50+K57+K64+K71+K78+K85+K93+K100+K107+K115+K122+K129+K137+K144+K151+K158+K166+K173</f>
        <v>49695434.980000004</v>
      </c>
      <c r="L185" s="82">
        <f t="shared" si="195"/>
        <v>8295846.7000000002</v>
      </c>
      <c r="M185" s="84">
        <f t="shared" si="188"/>
        <v>57991281.680000007</v>
      </c>
      <c r="N185" s="82">
        <f t="shared" ref="N185:O189" si="196">+N13+N20+N28+N35+N43+N50+N57+N64+N71+N78+N85+N93+N100+N107+N115+N122+N129+N137+N144+N151+N158+N166+N173</f>
        <v>0</v>
      </c>
      <c r="O185" s="82">
        <f t="shared" si="196"/>
        <v>0</v>
      </c>
      <c r="P185" s="84">
        <f t="shared" si="189"/>
        <v>0</v>
      </c>
      <c r="Q185" s="82">
        <f t="shared" si="190"/>
        <v>0</v>
      </c>
      <c r="R185" s="82">
        <f t="shared" si="190"/>
        <v>0</v>
      </c>
      <c r="S185" s="84">
        <f t="shared" si="191"/>
        <v>0</v>
      </c>
      <c r="T185" s="82">
        <f t="shared" si="192"/>
        <v>8505.2599999983795</v>
      </c>
      <c r="U185" s="82">
        <f t="shared" si="192"/>
        <v>5950.5799999994997</v>
      </c>
      <c r="V185" s="84">
        <f t="shared" si="193"/>
        <v>14455.839999997879</v>
      </c>
    </row>
    <row r="186" spans="1:22" ht="27" thickBot="1">
      <c r="A186" s="53"/>
      <c r="B186" s="53"/>
      <c r="C186" s="21">
        <v>3000</v>
      </c>
      <c r="D186" s="22" t="s">
        <v>19</v>
      </c>
      <c r="E186" s="82">
        <f>+E14+E21+E29+E36+E44+E51+E58+E79+E72+E65+E86+E94+E101+E108+E116+E123+E130+E138+E145+E152+E159+E167+E174</f>
        <v>127854057.8</v>
      </c>
      <c r="F186" s="82">
        <f>+F14+F21+F29+F36+F44+F51+F58+F65+F72+F79+F86+F94+F101+F108+F116+F123+F130+F138+F145+F152+F159+F167+F174</f>
        <v>6988974.3199999994</v>
      </c>
      <c r="G186" s="84">
        <f t="shared" si="187"/>
        <v>134843032.12</v>
      </c>
      <c r="H186" s="82">
        <f t="shared" si="194"/>
        <v>64776488.840000004</v>
      </c>
      <c r="I186" s="82">
        <f t="shared" si="194"/>
        <v>807943.45000000019</v>
      </c>
      <c r="J186" s="82">
        <f>+J14+J21+J29+J36+J44+J51+J58+J65+J72+J79+J86+J94+J101+J108+J116+J123+J130+J138+J145+J152+J159+J167+J174</f>
        <v>65584432.289999999</v>
      </c>
      <c r="K186" s="82">
        <f t="shared" si="195"/>
        <v>62363553.029999994</v>
      </c>
      <c r="L186" s="82">
        <f t="shared" si="195"/>
        <v>6043392.8099999996</v>
      </c>
      <c r="M186" s="84">
        <f t="shared" si="188"/>
        <v>68406945.839999989</v>
      </c>
      <c r="N186" s="82">
        <f t="shared" si="196"/>
        <v>0</v>
      </c>
      <c r="O186" s="82">
        <f t="shared" si="196"/>
        <v>0</v>
      </c>
      <c r="P186" s="84">
        <f t="shared" si="189"/>
        <v>0</v>
      </c>
      <c r="Q186" s="82">
        <f t="shared" si="190"/>
        <v>0</v>
      </c>
      <c r="R186" s="82">
        <f t="shared" si="190"/>
        <v>0</v>
      </c>
      <c r="S186" s="84">
        <f t="shared" si="191"/>
        <v>0</v>
      </c>
      <c r="T186" s="82">
        <f t="shared" si="192"/>
        <v>714015.92999999924</v>
      </c>
      <c r="U186" s="82">
        <f t="shared" si="192"/>
        <v>137638.05999999982</v>
      </c>
      <c r="V186" s="84">
        <f t="shared" si="193"/>
        <v>851653.98999999906</v>
      </c>
    </row>
    <row r="187" spans="1:22" ht="27" thickBot="1">
      <c r="A187" s="53"/>
      <c r="B187" s="53"/>
      <c r="C187" s="21">
        <v>4000</v>
      </c>
      <c r="D187" s="22" t="s">
        <v>20</v>
      </c>
      <c r="E187" s="82">
        <f>+E15+E22+E30+E37+E45+E52+E59+E80+E73+E66+E87+E95+E102+E109+E117+E124+E131+E139+E146+E153+E160+E168+E175</f>
        <v>0</v>
      </c>
      <c r="F187" s="82">
        <f>+F15+F22+F30+F37+F45+F52+F59+F66+F73+F80+F87+F95+F102+F109+F117+F124+F131+F139+F146+F153+F160+F168+F175</f>
        <v>0</v>
      </c>
      <c r="G187" s="84">
        <f t="shared" si="187"/>
        <v>0</v>
      </c>
      <c r="H187" s="82">
        <f t="shared" si="194"/>
        <v>0</v>
      </c>
      <c r="I187" s="82">
        <f t="shared" si="194"/>
        <v>0</v>
      </c>
      <c r="J187" s="82">
        <f>+J15+J22+J30+J37+J45+J52+J59+J66+J73+J80+J87+J95+J102+J109+J117+J124+J131+J139+J146+J153+J160+J168+J175</f>
        <v>0</v>
      </c>
      <c r="K187" s="82">
        <f t="shared" si="195"/>
        <v>0</v>
      </c>
      <c r="L187" s="82">
        <f t="shared" si="195"/>
        <v>0</v>
      </c>
      <c r="M187" s="84">
        <f t="shared" si="188"/>
        <v>0</v>
      </c>
      <c r="N187" s="82">
        <f t="shared" si="196"/>
        <v>0</v>
      </c>
      <c r="O187" s="82">
        <f t="shared" si="196"/>
        <v>0</v>
      </c>
      <c r="P187" s="84">
        <f t="shared" si="189"/>
        <v>0</v>
      </c>
      <c r="Q187" s="82">
        <f t="shared" si="190"/>
        <v>0</v>
      </c>
      <c r="R187" s="82">
        <f t="shared" si="190"/>
        <v>0</v>
      </c>
      <c r="S187" s="84">
        <f t="shared" si="191"/>
        <v>0</v>
      </c>
      <c r="T187" s="82">
        <f t="shared" si="192"/>
        <v>0</v>
      </c>
      <c r="U187" s="82">
        <f t="shared" si="192"/>
        <v>0</v>
      </c>
      <c r="V187" s="84">
        <f t="shared" si="193"/>
        <v>0</v>
      </c>
    </row>
    <row r="188" spans="1:22" ht="27" thickBot="1">
      <c r="A188" s="53"/>
      <c r="B188" s="53"/>
      <c r="C188" s="21">
        <v>5000</v>
      </c>
      <c r="D188" s="22" t="s">
        <v>21</v>
      </c>
      <c r="E188" s="82">
        <f>+E16+E23+E31+E38+E46+E53+E60+E81+E74+E67+E88+E96+E103+E110+E118+E125+E132+E140+E147+E154+E161+E169+E176</f>
        <v>77555673.960000008</v>
      </c>
      <c r="F188" s="82">
        <f>+F16+F23+F31+F38+F46+F53+F60+F67+F74+F81+F88+F96+F103+F110+F118+F125+F132+F140+F147+F154+F161+F169+F176</f>
        <v>2173490</v>
      </c>
      <c r="G188" s="84">
        <f t="shared" si="187"/>
        <v>79729163.960000008</v>
      </c>
      <c r="H188" s="82">
        <f t="shared" si="194"/>
        <v>4478250.3499999996</v>
      </c>
      <c r="I188" s="82">
        <f t="shared" si="194"/>
        <v>14866.37</v>
      </c>
      <c r="J188" s="82">
        <f>+J16+J23+J31+J38+J46+J53+J60+J67+J74+J81+J88+J96+J103+J110+J118+J125+J132+J140+J147+J154+J161+J169+J176</f>
        <v>4493116.72</v>
      </c>
      <c r="K188" s="82">
        <f t="shared" si="195"/>
        <v>72501744.419999987</v>
      </c>
      <c r="L188" s="82">
        <f t="shared" si="195"/>
        <v>2087693.74</v>
      </c>
      <c r="M188" s="84">
        <f t="shared" si="188"/>
        <v>74589438.159999982</v>
      </c>
      <c r="N188" s="82">
        <f t="shared" si="196"/>
        <v>0</v>
      </c>
      <c r="O188" s="82">
        <f t="shared" si="196"/>
        <v>0</v>
      </c>
      <c r="P188" s="84">
        <f t="shared" si="189"/>
        <v>0</v>
      </c>
      <c r="Q188" s="82">
        <f t="shared" si="190"/>
        <v>0</v>
      </c>
      <c r="R188" s="82">
        <f t="shared" si="190"/>
        <v>0</v>
      </c>
      <c r="S188" s="84">
        <f t="shared" si="191"/>
        <v>0</v>
      </c>
      <c r="T188" s="82">
        <f t="shared" si="192"/>
        <v>575679.19000000332</v>
      </c>
      <c r="U188" s="82">
        <f t="shared" si="192"/>
        <v>70929.889999999956</v>
      </c>
      <c r="V188" s="84">
        <f t="shared" si="193"/>
        <v>646609.08000000333</v>
      </c>
    </row>
    <row r="189" spans="1:22" ht="27" thickBot="1">
      <c r="A189" s="53"/>
      <c r="B189" s="53"/>
      <c r="C189" s="29">
        <v>6000</v>
      </c>
      <c r="D189" s="30" t="s">
        <v>22</v>
      </c>
      <c r="E189" s="82">
        <f>+E17+E24+E32+E39+E47+E54+E61+E82+E75+E68+E89+E97+E104+E111+E119+E126+E133+E141+E148+E155+E162+E170+E177</f>
        <v>0</v>
      </c>
      <c r="F189" s="82">
        <f>+F17+F24+F32+F39+F47+F54+F61+F68+F75+F82+F89+F97+F104+F111+F119+F126+F133+F141+F148+F155+F162+F170+F177</f>
        <v>0</v>
      </c>
      <c r="G189" s="85">
        <f t="shared" si="187"/>
        <v>0</v>
      </c>
      <c r="H189" s="82">
        <f t="shared" si="194"/>
        <v>0</v>
      </c>
      <c r="I189" s="82">
        <f t="shared" si="194"/>
        <v>0</v>
      </c>
      <c r="J189" s="82">
        <f>+J17+J24+J32+J39+J47+J54+J61+J68+J75+J82+J89+J97+J104+J111+J119+J126+J133+J141+J148+J155+J162+J170+J177</f>
        <v>0</v>
      </c>
      <c r="K189" s="82">
        <f t="shared" si="195"/>
        <v>0</v>
      </c>
      <c r="L189" s="82">
        <f t="shared" si="195"/>
        <v>0</v>
      </c>
      <c r="M189" s="85">
        <f t="shared" si="188"/>
        <v>0</v>
      </c>
      <c r="N189" s="82">
        <f t="shared" si="196"/>
        <v>0</v>
      </c>
      <c r="O189" s="82">
        <f t="shared" si="196"/>
        <v>0</v>
      </c>
      <c r="P189" s="85">
        <f t="shared" si="189"/>
        <v>0</v>
      </c>
      <c r="Q189" s="82">
        <f t="shared" si="190"/>
        <v>0</v>
      </c>
      <c r="R189" s="82">
        <f t="shared" si="190"/>
        <v>0</v>
      </c>
      <c r="S189" s="85">
        <f t="shared" si="191"/>
        <v>0</v>
      </c>
      <c r="T189" s="82">
        <f t="shared" si="192"/>
        <v>0</v>
      </c>
      <c r="U189" s="82">
        <f t="shared" si="192"/>
        <v>0</v>
      </c>
      <c r="V189" s="85">
        <f t="shared" si="193"/>
        <v>0</v>
      </c>
    </row>
    <row r="190" spans="1:22" ht="30.75" thickBot="1">
      <c r="A190" s="53"/>
      <c r="B190" s="53"/>
      <c r="C190" s="53"/>
      <c r="D190" s="61" t="s">
        <v>51</v>
      </c>
      <c r="E190" s="86">
        <f>SUM(E184:E189)</f>
        <v>261064342</v>
      </c>
      <c r="F190" s="86">
        <f>SUM(F184:F189)</f>
        <v>65266085.5</v>
      </c>
      <c r="G190" s="86">
        <f>G184+G185+G186+G187+G188+G189</f>
        <v>326330427.5</v>
      </c>
      <c r="H190" s="86">
        <f>SUM(H184:H189)</f>
        <v>75205409.189999998</v>
      </c>
      <c r="I190" s="86">
        <f>SUM(I184:I189)</f>
        <v>44439963.009999983</v>
      </c>
      <c r="J190" s="86">
        <f>H190+I190</f>
        <v>119645372.19999999</v>
      </c>
      <c r="K190" s="86">
        <f>SUM(K184:K189)</f>
        <v>184560732.42999998</v>
      </c>
      <c r="L190" s="86">
        <f>SUM(L184:L189)</f>
        <v>20611603.959999997</v>
      </c>
      <c r="M190" s="86">
        <f>SUM(M184:M189)</f>
        <v>205172336.38999999</v>
      </c>
      <c r="N190" s="86">
        <f>SUM(N184:N189)</f>
        <v>0</v>
      </c>
      <c r="O190" s="86">
        <f>SUM(O184:O189)</f>
        <v>0</v>
      </c>
      <c r="P190" s="86">
        <v>0</v>
      </c>
      <c r="Q190" s="86">
        <f>SUM(Q184:Q189)</f>
        <v>0</v>
      </c>
      <c r="R190" s="86">
        <f>SUM(R184:R189)</f>
        <v>0</v>
      </c>
      <c r="S190" s="86">
        <v>0</v>
      </c>
      <c r="T190" s="86">
        <f>SUM(T184:T189)</f>
        <v>1298200.3800000008</v>
      </c>
      <c r="U190" s="86">
        <f>SUM(U184:U189)</f>
        <v>214518.53000001569</v>
      </c>
      <c r="V190" s="86">
        <f>T190+U190</f>
        <v>1512718.9100000164</v>
      </c>
    </row>
    <row r="196" spans="9:22" ht="44.25">
      <c r="I196" s="63" t="s">
        <v>52</v>
      </c>
      <c r="J196" s="63"/>
      <c r="K196" s="63"/>
      <c r="L196" s="63"/>
      <c r="M196" s="63"/>
      <c r="Q196" s="63" t="s">
        <v>53</v>
      </c>
      <c r="R196" s="63"/>
      <c r="S196" s="63"/>
      <c r="T196" s="63"/>
      <c r="U196" s="63"/>
      <c r="V196" s="63"/>
    </row>
    <row r="197" spans="9:22" ht="44.25">
      <c r="I197" s="64"/>
      <c r="J197" s="64"/>
      <c r="K197" s="64"/>
      <c r="L197" s="64"/>
      <c r="M197" s="64"/>
      <c r="Q197" s="64"/>
      <c r="R197" s="64"/>
      <c r="S197" s="64"/>
      <c r="T197" s="64"/>
      <c r="U197" s="64"/>
      <c r="V197" s="64"/>
    </row>
    <row r="198" spans="9:22" ht="44.25">
      <c r="I198" s="64"/>
      <c r="J198" s="64"/>
      <c r="K198" s="64"/>
      <c r="L198" s="64"/>
      <c r="M198" s="64"/>
      <c r="Q198" s="64"/>
      <c r="R198" s="64"/>
      <c r="S198" s="64"/>
      <c r="T198" s="64"/>
      <c r="U198" s="64"/>
      <c r="V198" s="64"/>
    </row>
    <row r="199" spans="9:22" ht="44.25">
      <c r="I199" s="64"/>
      <c r="J199" s="64"/>
      <c r="K199" s="64"/>
      <c r="L199" s="64"/>
      <c r="M199" s="64"/>
      <c r="Q199" s="64"/>
      <c r="R199" s="64"/>
      <c r="S199" s="64"/>
      <c r="T199" s="64"/>
      <c r="U199" s="64"/>
      <c r="V199" s="64"/>
    </row>
    <row r="200" spans="9:22" ht="46.5">
      <c r="K200" s="65"/>
      <c r="L200" s="65"/>
      <c r="M200" s="65"/>
      <c r="R200" s="65"/>
      <c r="S200" s="65"/>
      <c r="T200" s="65"/>
    </row>
    <row r="201" spans="9:22" ht="47.25" thickBot="1">
      <c r="K201" s="65"/>
      <c r="L201" s="65"/>
      <c r="M201" s="65"/>
      <c r="R201" s="65"/>
      <c r="S201" s="65"/>
      <c r="T201" s="65"/>
    </row>
    <row r="202" spans="9:22" ht="47.25" thickTop="1">
      <c r="I202" s="66"/>
      <c r="J202" s="66"/>
      <c r="K202" s="66"/>
      <c r="L202" s="66"/>
      <c r="M202" s="66"/>
      <c r="Q202" s="66"/>
      <c r="R202" s="66"/>
      <c r="S202" s="66"/>
      <c r="T202" s="66"/>
      <c r="U202" s="66"/>
      <c r="V202" s="66"/>
    </row>
    <row r="203" spans="9:22" ht="45">
      <c r="I203" s="67" t="s">
        <v>56</v>
      </c>
      <c r="J203" s="67"/>
      <c r="K203" s="67"/>
      <c r="L203" s="67"/>
      <c r="M203" s="67"/>
      <c r="N203" s="68"/>
      <c r="Q203" s="67" t="s">
        <v>57</v>
      </c>
      <c r="R203" s="67"/>
      <c r="S203" s="67"/>
      <c r="T203" s="67"/>
      <c r="U203" s="67"/>
      <c r="V203" s="67"/>
    </row>
    <row r="204" spans="9:22" ht="44.25">
      <c r="I204" s="63" t="s">
        <v>54</v>
      </c>
      <c r="J204" s="63"/>
      <c r="K204" s="63"/>
      <c r="L204" s="63"/>
      <c r="M204" s="63"/>
      <c r="N204" s="69"/>
      <c r="Q204" s="63" t="s">
        <v>55</v>
      </c>
      <c r="R204" s="63"/>
      <c r="S204" s="63"/>
      <c r="T204" s="63"/>
      <c r="U204" s="63"/>
      <c r="V204" s="63"/>
    </row>
    <row r="205" spans="9:22" ht="46.5">
      <c r="S205" s="65"/>
    </row>
  </sheetData>
  <autoFilter ref="A9:V178" xr:uid="{1D9F3761-3097-4B86-AC6E-2D90BBF31B74}"/>
  <mergeCells count="84">
    <mergeCell ref="A1:V2"/>
    <mergeCell ref="A3:V3"/>
    <mergeCell ref="A4:V4"/>
    <mergeCell ref="A5:V5"/>
    <mergeCell ref="I196:M196"/>
    <mergeCell ref="Q196:V196"/>
    <mergeCell ref="I203:M203"/>
    <mergeCell ref="Q203:V203"/>
    <mergeCell ref="I204:M204"/>
    <mergeCell ref="Q204:V204"/>
    <mergeCell ref="E182:G182"/>
    <mergeCell ref="H182:J182"/>
    <mergeCell ref="K182:M182"/>
    <mergeCell ref="N182:P182"/>
    <mergeCell ref="Q182:S182"/>
    <mergeCell ref="T182:V182"/>
    <mergeCell ref="A163:A170"/>
    <mergeCell ref="B163:D163"/>
    <mergeCell ref="B164:B170"/>
    <mergeCell ref="C164:D164"/>
    <mergeCell ref="A171:D171"/>
    <mergeCell ref="A172:A177"/>
    <mergeCell ref="B172:B177"/>
    <mergeCell ref="A134:A162"/>
    <mergeCell ref="B134:D134"/>
    <mergeCell ref="B135:B141"/>
    <mergeCell ref="C135:D135"/>
    <mergeCell ref="B142:B148"/>
    <mergeCell ref="C142:D142"/>
    <mergeCell ref="B149:B155"/>
    <mergeCell ref="C149:D149"/>
    <mergeCell ref="B156:B162"/>
    <mergeCell ref="C156:D156"/>
    <mergeCell ref="A112:A133"/>
    <mergeCell ref="B112:D112"/>
    <mergeCell ref="B113:B119"/>
    <mergeCell ref="C113:D113"/>
    <mergeCell ref="B120:B126"/>
    <mergeCell ref="C120:D120"/>
    <mergeCell ref="B127:B133"/>
    <mergeCell ref="C127:D127"/>
    <mergeCell ref="A90:A111"/>
    <mergeCell ref="B90:D90"/>
    <mergeCell ref="B91:B97"/>
    <mergeCell ref="C91:D91"/>
    <mergeCell ref="B98:B104"/>
    <mergeCell ref="C98:D98"/>
    <mergeCell ref="B105:B111"/>
    <mergeCell ref="C105:D105"/>
    <mergeCell ref="B69:B75"/>
    <mergeCell ref="C69:D69"/>
    <mergeCell ref="B76:B82"/>
    <mergeCell ref="C76:D76"/>
    <mergeCell ref="B83:B89"/>
    <mergeCell ref="C83:D83"/>
    <mergeCell ref="A40:A89"/>
    <mergeCell ref="B40:D40"/>
    <mergeCell ref="B41:B47"/>
    <mergeCell ref="C41:D41"/>
    <mergeCell ref="B48:B54"/>
    <mergeCell ref="C48:D48"/>
    <mergeCell ref="B55:B61"/>
    <mergeCell ref="C55:D55"/>
    <mergeCell ref="B62:B68"/>
    <mergeCell ref="C62:D62"/>
    <mergeCell ref="A25:A39"/>
    <mergeCell ref="B25:D25"/>
    <mergeCell ref="B26:B32"/>
    <mergeCell ref="C26:D26"/>
    <mergeCell ref="B33:B39"/>
    <mergeCell ref="C33:D33"/>
    <mergeCell ref="A10:A24"/>
    <mergeCell ref="B10:D10"/>
    <mergeCell ref="B11:B17"/>
    <mergeCell ref="C11:D11"/>
    <mergeCell ref="B18:B24"/>
    <mergeCell ref="C18:D18"/>
    <mergeCell ref="E7:V7"/>
    <mergeCell ref="E8:G8"/>
    <mergeCell ref="H8:J8"/>
    <mergeCell ref="K8:M8"/>
    <mergeCell ref="N8:P8"/>
    <mergeCell ref="Q8:S8"/>
    <mergeCell ref="T8:V8"/>
  </mergeCells>
  <printOptions horizontalCentered="1"/>
  <pageMargins left="0.19685039370078741" right="0.19685039370078741" top="0.19685039370078741" bottom="0.19685039370078741" header="0" footer="0"/>
  <pageSetup scale="1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SALDO CERO</vt:lpstr>
      <vt:lpstr>'SALDO CERO'!Títulos_a_imprimir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Armando RC</dc:creator>
  <cp:lastModifiedBy>Armando RC</cp:lastModifiedBy>
  <cp:lastPrinted>2023-01-30T20:46:37Z</cp:lastPrinted>
  <dcterms:created xsi:type="dcterms:W3CDTF">2023-01-30T19:38:33Z</dcterms:created>
  <dcterms:modified xsi:type="dcterms:W3CDTF">2023-01-30T20:48:19Z</dcterms:modified>
</cp:coreProperties>
</file>