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f.marin\Rafael Ferrusca\Dirección de Evaluación\Sistema IFA\2018\1 Trimestre\bueno\"/>
    </mc:Choice>
  </mc:AlternateContent>
  <xr:revisionPtr revIDLastSave="0" documentId="10_ncr:8100000_{6E6FA55B-52CD-4A5B-A1F6-6849B9B6D79B}" xr6:coauthVersionLast="32" xr6:coauthVersionMax="32" xr10:uidLastSave="{00000000-0000-0000-0000-000000000000}"/>
  <bookViews>
    <workbookView xWindow="30" yWindow="5970" windowWidth="28770" windowHeight="12855" tabRatio="863" firstSheet="1" activeTab="1" xr2:uid="{00000000-000D-0000-FFFF-FFFF00000000}"/>
  </bookViews>
  <sheets>
    <sheet name="2012 a diciembre-15" sheetId="38" state="hidden" r:id="rId1"/>
    <sheet name="Saldo Cero SEPTIEMBRE 2017 " sheetId="50" r:id="rId2"/>
  </sheets>
  <definedNames>
    <definedName name="_xlnm.Print_Area" localSheetId="0">'2012 a diciembre-15'!$A$9:$U$134</definedName>
    <definedName name="_xlnm.Print_Area" localSheetId="1">'Saldo Cero SEPTIEMBRE 2017 '!$A$1:$V$192</definedName>
    <definedName name="_xlnm.Print_Titles" localSheetId="0">'2012 a diciembre-15'!$1:$8</definedName>
    <definedName name="_xlnm.Print_Titles" localSheetId="1">'Saldo Cero SEPTIEMBRE 2017 '!$2:$10</definedName>
  </definedNames>
  <calcPr calcId="162913"/>
</workbook>
</file>

<file path=xl/calcChain.xml><?xml version="1.0" encoding="utf-8"?>
<calcChain xmlns="http://schemas.openxmlformats.org/spreadsheetml/2006/main">
  <c r="N189" i="50" l="1"/>
  <c r="P189" i="50" s="1"/>
  <c r="K189" i="50"/>
  <c r="O189" i="50"/>
  <c r="L189" i="50"/>
  <c r="I189" i="50"/>
  <c r="H189" i="50"/>
  <c r="J189" i="50" s="1"/>
  <c r="F189" i="50"/>
  <c r="Q189" i="50"/>
  <c r="S189" i="50" s="1"/>
  <c r="R189" i="50"/>
  <c r="E189" i="50"/>
  <c r="G189" i="50" s="1"/>
  <c r="U32" i="50"/>
  <c r="T32" i="50"/>
  <c r="P32" i="50"/>
  <c r="M32" i="50"/>
  <c r="G32" i="50"/>
  <c r="M189" i="50" l="1"/>
  <c r="V32" i="50"/>
  <c r="T24" i="50"/>
  <c r="V24" i="50" s="1"/>
  <c r="U24" i="50"/>
  <c r="G22" i="50"/>
  <c r="G23" i="50"/>
  <c r="G24" i="50"/>
  <c r="E19" i="50"/>
  <c r="G25" i="50"/>
  <c r="F187" i="50" l="1"/>
  <c r="U139" i="50"/>
  <c r="E121" i="50" l="1"/>
  <c r="E185" i="50" l="1"/>
  <c r="I190" i="50" l="1"/>
  <c r="H190" i="50"/>
  <c r="I188" i="50"/>
  <c r="H188" i="50"/>
  <c r="I187" i="50"/>
  <c r="H187" i="50"/>
  <c r="I186" i="50"/>
  <c r="H186" i="50"/>
  <c r="I185" i="50"/>
  <c r="H185" i="50"/>
  <c r="L190" i="50"/>
  <c r="K190" i="50"/>
  <c r="L188" i="50"/>
  <c r="K188" i="50"/>
  <c r="L187" i="50"/>
  <c r="K187" i="50"/>
  <c r="L186" i="50"/>
  <c r="K186" i="50"/>
  <c r="L185" i="50"/>
  <c r="K185" i="50"/>
  <c r="R190" i="50"/>
  <c r="Q190" i="50"/>
  <c r="R188" i="50"/>
  <c r="Q188" i="50"/>
  <c r="R187" i="50"/>
  <c r="Q187" i="50"/>
  <c r="R186" i="50"/>
  <c r="Q186" i="50"/>
  <c r="R185" i="50"/>
  <c r="Q185" i="50"/>
  <c r="O190" i="50"/>
  <c r="N190" i="50"/>
  <c r="O188" i="50"/>
  <c r="N188" i="50"/>
  <c r="O187" i="50"/>
  <c r="N187" i="50"/>
  <c r="O186" i="50"/>
  <c r="N186" i="50"/>
  <c r="O185" i="50"/>
  <c r="N185" i="50"/>
  <c r="F190" i="50"/>
  <c r="F188" i="50"/>
  <c r="F186" i="50"/>
  <c r="E190" i="50"/>
  <c r="E188" i="50"/>
  <c r="E187" i="50"/>
  <c r="E186" i="50"/>
  <c r="F185" i="50"/>
  <c r="G185" i="50" s="1"/>
  <c r="U178" i="50"/>
  <c r="T178" i="50"/>
  <c r="U177" i="50"/>
  <c r="T177" i="50"/>
  <c r="U176" i="50"/>
  <c r="T176" i="50"/>
  <c r="U175" i="50"/>
  <c r="T175" i="50"/>
  <c r="U174" i="50"/>
  <c r="T174" i="50"/>
  <c r="U173" i="50"/>
  <c r="T173" i="50"/>
  <c r="U171" i="50"/>
  <c r="T171" i="50"/>
  <c r="U170" i="50"/>
  <c r="T170" i="50"/>
  <c r="V170" i="50" s="1"/>
  <c r="U169" i="50"/>
  <c r="T169" i="50"/>
  <c r="U168" i="50"/>
  <c r="T168" i="50"/>
  <c r="U167" i="50"/>
  <c r="T167" i="50"/>
  <c r="U166" i="50"/>
  <c r="T166" i="50"/>
  <c r="U164" i="50"/>
  <c r="T164" i="50"/>
  <c r="U163" i="50"/>
  <c r="T163" i="50"/>
  <c r="U162" i="50"/>
  <c r="T162" i="50"/>
  <c r="U161" i="50"/>
  <c r="T161" i="50"/>
  <c r="U160" i="50"/>
  <c r="T160" i="50"/>
  <c r="U159" i="50"/>
  <c r="T159" i="50"/>
  <c r="V159" i="50" s="1"/>
  <c r="U157" i="50"/>
  <c r="T157" i="50"/>
  <c r="U156" i="50"/>
  <c r="T156" i="50"/>
  <c r="U155" i="50"/>
  <c r="T155" i="50"/>
  <c r="U154" i="50"/>
  <c r="T154" i="50"/>
  <c r="U153" i="50"/>
  <c r="T153" i="50"/>
  <c r="U152" i="50"/>
  <c r="T152" i="50"/>
  <c r="U149" i="50"/>
  <c r="T149" i="50"/>
  <c r="U148" i="50"/>
  <c r="T148" i="50"/>
  <c r="U147" i="50"/>
  <c r="T147" i="50"/>
  <c r="U146" i="50"/>
  <c r="T146" i="50"/>
  <c r="U145" i="50"/>
  <c r="T145" i="50"/>
  <c r="U144" i="50"/>
  <c r="T144" i="50"/>
  <c r="U142" i="50"/>
  <c r="T142" i="50"/>
  <c r="U141" i="50"/>
  <c r="T141" i="50"/>
  <c r="U140" i="50"/>
  <c r="T140" i="50"/>
  <c r="T139" i="50"/>
  <c r="U138" i="50"/>
  <c r="T138" i="50"/>
  <c r="U137" i="50"/>
  <c r="T137" i="50"/>
  <c r="U135" i="50"/>
  <c r="T135" i="50"/>
  <c r="U134" i="50"/>
  <c r="T134" i="50"/>
  <c r="U133" i="50"/>
  <c r="T133" i="50"/>
  <c r="U132" i="50"/>
  <c r="T132" i="50"/>
  <c r="U131" i="50"/>
  <c r="T131" i="50"/>
  <c r="U130" i="50"/>
  <c r="T130" i="50"/>
  <c r="U127" i="50"/>
  <c r="T127" i="50"/>
  <c r="U126" i="50"/>
  <c r="T126" i="50"/>
  <c r="U125" i="50"/>
  <c r="T125" i="50"/>
  <c r="U124" i="50"/>
  <c r="T124" i="50"/>
  <c r="U123" i="50"/>
  <c r="T123" i="50"/>
  <c r="U122" i="50"/>
  <c r="T122" i="50"/>
  <c r="U120" i="50"/>
  <c r="T120" i="50"/>
  <c r="U119" i="50"/>
  <c r="T119" i="50"/>
  <c r="U118" i="50"/>
  <c r="T118" i="50"/>
  <c r="U117" i="50"/>
  <c r="T117" i="50"/>
  <c r="U116" i="50"/>
  <c r="T116" i="50"/>
  <c r="U115" i="50"/>
  <c r="T115" i="50"/>
  <c r="U113" i="50"/>
  <c r="T113" i="50"/>
  <c r="U112" i="50"/>
  <c r="T112" i="50"/>
  <c r="U111" i="50"/>
  <c r="T111" i="50"/>
  <c r="U110" i="50"/>
  <c r="T110" i="50"/>
  <c r="U109" i="50"/>
  <c r="T109" i="50"/>
  <c r="U108" i="50"/>
  <c r="T108" i="50"/>
  <c r="U106" i="50"/>
  <c r="T106" i="50"/>
  <c r="U105" i="50"/>
  <c r="T105" i="50"/>
  <c r="U104" i="50"/>
  <c r="T104" i="50"/>
  <c r="U103" i="50"/>
  <c r="T103" i="50"/>
  <c r="U102" i="50"/>
  <c r="T102" i="50"/>
  <c r="U101" i="50"/>
  <c r="T101" i="50"/>
  <c r="U98" i="50"/>
  <c r="T98" i="50"/>
  <c r="U97" i="50"/>
  <c r="T97" i="50"/>
  <c r="U96" i="50"/>
  <c r="T96" i="50"/>
  <c r="U95" i="50"/>
  <c r="T95" i="50"/>
  <c r="U94" i="50"/>
  <c r="T94" i="50"/>
  <c r="U93" i="50"/>
  <c r="T93" i="50"/>
  <c r="U91" i="50"/>
  <c r="T91" i="50"/>
  <c r="U90" i="50"/>
  <c r="T90" i="50"/>
  <c r="U89" i="50"/>
  <c r="T89" i="50"/>
  <c r="U88" i="50"/>
  <c r="V88" i="50" s="1"/>
  <c r="T88" i="50"/>
  <c r="U87" i="50"/>
  <c r="T87" i="50"/>
  <c r="U86" i="50"/>
  <c r="T86" i="50"/>
  <c r="U84" i="50"/>
  <c r="T84" i="50"/>
  <c r="U83" i="50"/>
  <c r="T83" i="50"/>
  <c r="U82" i="50"/>
  <c r="T82" i="50"/>
  <c r="U81" i="50"/>
  <c r="T81" i="50"/>
  <c r="U80" i="50"/>
  <c r="T80" i="50"/>
  <c r="U79" i="50"/>
  <c r="T79" i="50"/>
  <c r="U77" i="50"/>
  <c r="V77" i="50" s="1"/>
  <c r="T77" i="50"/>
  <c r="U76" i="50"/>
  <c r="T76" i="50"/>
  <c r="U75" i="50"/>
  <c r="T75" i="50"/>
  <c r="U74" i="50"/>
  <c r="T74" i="50"/>
  <c r="U73" i="50"/>
  <c r="T73" i="50"/>
  <c r="U72" i="50"/>
  <c r="T72" i="50"/>
  <c r="U70" i="50"/>
  <c r="T70" i="50"/>
  <c r="U69" i="50"/>
  <c r="T69" i="50"/>
  <c r="U68" i="50"/>
  <c r="T68" i="50"/>
  <c r="U67" i="50"/>
  <c r="T67" i="50"/>
  <c r="U66" i="50"/>
  <c r="T66" i="50"/>
  <c r="U65" i="50"/>
  <c r="T65" i="50"/>
  <c r="U62" i="50"/>
  <c r="T62" i="50"/>
  <c r="U61" i="50"/>
  <c r="T61" i="50"/>
  <c r="U60" i="50"/>
  <c r="T60" i="50"/>
  <c r="U59" i="50"/>
  <c r="T59" i="50"/>
  <c r="U58" i="50"/>
  <c r="T58" i="50"/>
  <c r="U57" i="50"/>
  <c r="T57" i="50"/>
  <c r="U55" i="50"/>
  <c r="V55" i="50" s="1"/>
  <c r="T55" i="50"/>
  <c r="U54" i="50"/>
  <c r="T54" i="50"/>
  <c r="U53" i="50"/>
  <c r="T53" i="50"/>
  <c r="U52" i="50"/>
  <c r="T52" i="50"/>
  <c r="U51" i="50"/>
  <c r="T51" i="50"/>
  <c r="U50" i="50"/>
  <c r="T50" i="50"/>
  <c r="U48" i="50"/>
  <c r="T48" i="50"/>
  <c r="U47" i="50"/>
  <c r="T47" i="50"/>
  <c r="U46" i="50"/>
  <c r="T46" i="50"/>
  <c r="U45" i="50"/>
  <c r="T45" i="50"/>
  <c r="U44" i="50"/>
  <c r="T44" i="50"/>
  <c r="U43" i="50"/>
  <c r="T43" i="50"/>
  <c r="U40" i="50"/>
  <c r="T40" i="50"/>
  <c r="U39" i="50"/>
  <c r="T39" i="50"/>
  <c r="U38" i="50"/>
  <c r="T38" i="50"/>
  <c r="U37" i="50"/>
  <c r="T37" i="50"/>
  <c r="U36" i="50"/>
  <c r="T36" i="50"/>
  <c r="U35" i="50"/>
  <c r="T35" i="50"/>
  <c r="U33" i="50"/>
  <c r="T33" i="50"/>
  <c r="U31" i="50"/>
  <c r="T31" i="50"/>
  <c r="U30" i="50"/>
  <c r="T30" i="50"/>
  <c r="U29" i="50"/>
  <c r="T29" i="50"/>
  <c r="U28" i="50"/>
  <c r="T28" i="50"/>
  <c r="U25" i="50"/>
  <c r="T25" i="50"/>
  <c r="U23" i="50"/>
  <c r="T23" i="50"/>
  <c r="U22" i="50"/>
  <c r="T22" i="50"/>
  <c r="U21" i="50"/>
  <c r="T21" i="50"/>
  <c r="U20" i="50"/>
  <c r="T20" i="50"/>
  <c r="U18" i="50"/>
  <c r="T18" i="50"/>
  <c r="U17" i="50"/>
  <c r="U189" i="50" s="1"/>
  <c r="T17" i="50"/>
  <c r="U16" i="50"/>
  <c r="T16" i="50"/>
  <c r="U15" i="50"/>
  <c r="T15" i="50"/>
  <c r="U14" i="50"/>
  <c r="T14" i="50"/>
  <c r="U13" i="50"/>
  <c r="T13" i="50"/>
  <c r="J178" i="50"/>
  <c r="J177" i="50"/>
  <c r="J176" i="50"/>
  <c r="J175" i="50"/>
  <c r="J174" i="50"/>
  <c r="M178" i="50"/>
  <c r="M177" i="50"/>
  <c r="M176" i="50"/>
  <c r="M175" i="50"/>
  <c r="M174" i="50"/>
  <c r="M173" i="50"/>
  <c r="S178" i="50"/>
  <c r="S177" i="50"/>
  <c r="S176" i="50"/>
  <c r="S175" i="50"/>
  <c r="S174" i="50"/>
  <c r="S173" i="50"/>
  <c r="P178" i="50"/>
  <c r="P177" i="50"/>
  <c r="P176" i="50"/>
  <c r="P175" i="50"/>
  <c r="P174" i="50"/>
  <c r="P173" i="50"/>
  <c r="J171" i="50"/>
  <c r="J170" i="50"/>
  <c r="J169" i="50"/>
  <c r="J168" i="50"/>
  <c r="J167" i="50"/>
  <c r="J166" i="50"/>
  <c r="M171" i="50"/>
  <c r="M170" i="50"/>
  <c r="M169" i="50"/>
  <c r="M168" i="50"/>
  <c r="M167" i="50"/>
  <c r="M166" i="50"/>
  <c r="S171" i="50"/>
  <c r="S170" i="50"/>
  <c r="S169" i="50"/>
  <c r="S168" i="50"/>
  <c r="S167" i="50"/>
  <c r="S166" i="50"/>
  <c r="P171" i="50"/>
  <c r="P170" i="50"/>
  <c r="P169" i="50"/>
  <c r="P168" i="50"/>
  <c r="P167" i="50"/>
  <c r="P166" i="50"/>
  <c r="J164" i="50"/>
  <c r="J163" i="50"/>
  <c r="J162" i="50"/>
  <c r="J161" i="50"/>
  <c r="J160" i="50"/>
  <c r="J159" i="50"/>
  <c r="M164" i="50"/>
  <c r="M163" i="50"/>
  <c r="M162" i="50"/>
  <c r="M161" i="50"/>
  <c r="M160" i="50"/>
  <c r="M159" i="50"/>
  <c r="S164" i="50"/>
  <c r="S163" i="50"/>
  <c r="S162" i="50"/>
  <c r="S161" i="50"/>
  <c r="S160" i="50"/>
  <c r="S159" i="50"/>
  <c r="P164" i="50"/>
  <c r="P163" i="50"/>
  <c r="P162" i="50"/>
  <c r="P161" i="50"/>
  <c r="P160" i="50"/>
  <c r="P159" i="50"/>
  <c r="J157" i="50"/>
  <c r="J156" i="50"/>
  <c r="J155" i="50"/>
  <c r="J154" i="50"/>
  <c r="J153" i="50"/>
  <c r="J152" i="50"/>
  <c r="M157" i="50"/>
  <c r="M156" i="50"/>
  <c r="M155" i="50"/>
  <c r="M154" i="50"/>
  <c r="M153" i="50"/>
  <c r="M152" i="50"/>
  <c r="S157" i="50"/>
  <c r="S156" i="50"/>
  <c r="S155" i="50"/>
  <c r="S154" i="50"/>
  <c r="S153" i="50"/>
  <c r="S152" i="50"/>
  <c r="P157" i="50"/>
  <c r="P156" i="50"/>
  <c r="P155" i="50"/>
  <c r="P154" i="50"/>
  <c r="P153" i="50"/>
  <c r="P152" i="50"/>
  <c r="J149" i="50"/>
  <c r="J148" i="50"/>
  <c r="J147" i="50"/>
  <c r="J146" i="50"/>
  <c r="J145" i="50"/>
  <c r="J144" i="50"/>
  <c r="M149" i="50"/>
  <c r="M148" i="50"/>
  <c r="M147" i="50"/>
  <c r="M146" i="50"/>
  <c r="M145" i="50"/>
  <c r="M144" i="50"/>
  <c r="S149" i="50"/>
  <c r="S148" i="50"/>
  <c r="S147" i="50"/>
  <c r="S146" i="50"/>
  <c r="S145" i="50"/>
  <c r="S144" i="50"/>
  <c r="P149" i="50"/>
  <c r="P148" i="50"/>
  <c r="P147" i="50"/>
  <c r="P146" i="50"/>
  <c r="P145" i="50"/>
  <c r="P144" i="50"/>
  <c r="J142" i="50"/>
  <c r="J141" i="50"/>
  <c r="J140" i="50"/>
  <c r="J139" i="50"/>
  <c r="J138" i="50"/>
  <c r="J137" i="50"/>
  <c r="M142" i="50"/>
  <c r="M141" i="50"/>
  <c r="M140" i="50"/>
  <c r="M139" i="50"/>
  <c r="M138" i="50"/>
  <c r="M137" i="50"/>
  <c r="S142" i="50"/>
  <c r="S141" i="50"/>
  <c r="S140" i="50"/>
  <c r="S139" i="50"/>
  <c r="S138" i="50"/>
  <c r="S137" i="50"/>
  <c r="P142" i="50"/>
  <c r="P141" i="50"/>
  <c r="P140" i="50"/>
  <c r="P139" i="50"/>
  <c r="P138" i="50"/>
  <c r="P137" i="50"/>
  <c r="J135" i="50"/>
  <c r="J134" i="50"/>
  <c r="J133" i="50"/>
  <c r="J132" i="50"/>
  <c r="J131" i="50"/>
  <c r="J130" i="50"/>
  <c r="M135" i="50"/>
  <c r="M134" i="50"/>
  <c r="M133" i="50"/>
  <c r="M132" i="50"/>
  <c r="M131" i="50"/>
  <c r="M130" i="50"/>
  <c r="S135" i="50"/>
  <c r="S134" i="50"/>
  <c r="S133" i="50"/>
  <c r="S132" i="50"/>
  <c r="S131" i="50"/>
  <c r="S130" i="50"/>
  <c r="P135" i="50"/>
  <c r="P134" i="50"/>
  <c r="P133" i="50"/>
  <c r="P132" i="50"/>
  <c r="P131" i="50"/>
  <c r="P130" i="50"/>
  <c r="V127" i="50"/>
  <c r="J127" i="50"/>
  <c r="J126" i="50"/>
  <c r="J125" i="50"/>
  <c r="J124" i="50"/>
  <c r="J123" i="50"/>
  <c r="J122" i="50"/>
  <c r="M127" i="50"/>
  <c r="M126" i="50"/>
  <c r="M125" i="50"/>
  <c r="M124" i="50"/>
  <c r="M123" i="50"/>
  <c r="M122" i="50"/>
  <c r="S127" i="50"/>
  <c r="S126" i="50"/>
  <c r="S125" i="50"/>
  <c r="S124" i="50"/>
  <c r="S123" i="50"/>
  <c r="S122" i="50"/>
  <c r="P127" i="50"/>
  <c r="P126" i="50"/>
  <c r="P125" i="50"/>
  <c r="P124" i="50"/>
  <c r="P123" i="50"/>
  <c r="P122" i="50"/>
  <c r="J120" i="50"/>
  <c r="J119" i="50"/>
  <c r="J118" i="50"/>
  <c r="J117" i="50"/>
  <c r="J116" i="50"/>
  <c r="J115" i="50"/>
  <c r="M120" i="50"/>
  <c r="M119" i="50"/>
  <c r="M118" i="50"/>
  <c r="M117" i="50"/>
  <c r="M116" i="50"/>
  <c r="M115" i="50"/>
  <c r="S120" i="50"/>
  <c r="S119" i="50"/>
  <c r="S118" i="50"/>
  <c r="S117" i="50"/>
  <c r="S116" i="50"/>
  <c r="S115" i="50"/>
  <c r="P120" i="50"/>
  <c r="P119" i="50"/>
  <c r="P118" i="50"/>
  <c r="P117" i="50"/>
  <c r="P116" i="50"/>
  <c r="P115" i="50"/>
  <c r="V108" i="50"/>
  <c r="J113" i="50"/>
  <c r="J112" i="50"/>
  <c r="J111" i="50"/>
  <c r="J110" i="50"/>
  <c r="J109" i="50"/>
  <c r="J108" i="50"/>
  <c r="M113" i="50"/>
  <c r="M112" i="50"/>
  <c r="M111" i="50"/>
  <c r="M110" i="50"/>
  <c r="M109" i="50"/>
  <c r="M108" i="50"/>
  <c r="S113" i="50"/>
  <c r="S112" i="50"/>
  <c r="S111" i="50"/>
  <c r="S110" i="50"/>
  <c r="S109" i="50"/>
  <c r="S108" i="50"/>
  <c r="P113" i="50"/>
  <c r="P112" i="50"/>
  <c r="P111" i="50"/>
  <c r="P110" i="50"/>
  <c r="P109" i="50"/>
  <c r="P108" i="50"/>
  <c r="J106" i="50"/>
  <c r="J105" i="50"/>
  <c r="J104" i="50"/>
  <c r="J103" i="50"/>
  <c r="J102" i="50"/>
  <c r="J101" i="50"/>
  <c r="M106" i="50"/>
  <c r="M105" i="50"/>
  <c r="M104" i="50"/>
  <c r="M103" i="50"/>
  <c r="M102" i="50"/>
  <c r="M101" i="50"/>
  <c r="S106" i="50"/>
  <c r="S105" i="50"/>
  <c r="S104" i="50"/>
  <c r="S103" i="50"/>
  <c r="S102" i="50"/>
  <c r="S101" i="50"/>
  <c r="P106" i="50"/>
  <c r="P105" i="50"/>
  <c r="P104" i="50"/>
  <c r="P103" i="50"/>
  <c r="P102" i="50"/>
  <c r="P101" i="50"/>
  <c r="V93" i="50"/>
  <c r="J98" i="50"/>
  <c r="J97" i="50"/>
  <c r="J96" i="50"/>
  <c r="J95" i="50"/>
  <c r="J94" i="50"/>
  <c r="J93" i="50"/>
  <c r="M98" i="50"/>
  <c r="M97" i="50"/>
  <c r="M96" i="50"/>
  <c r="M95" i="50"/>
  <c r="M94" i="50"/>
  <c r="M93" i="50"/>
  <c r="S98" i="50"/>
  <c r="S97" i="50"/>
  <c r="S96" i="50"/>
  <c r="S95" i="50"/>
  <c r="S94" i="50"/>
  <c r="S93" i="50"/>
  <c r="P98" i="50"/>
  <c r="P97" i="50"/>
  <c r="P96" i="50"/>
  <c r="P95" i="50"/>
  <c r="P94" i="50"/>
  <c r="P93" i="50"/>
  <c r="J91" i="50"/>
  <c r="J90" i="50"/>
  <c r="J89" i="50"/>
  <c r="J88" i="50"/>
  <c r="J87" i="50"/>
  <c r="J86" i="50"/>
  <c r="M91" i="50"/>
  <c r="M90" i="50"/>
  <c r="M89" i="50"/>
  <c r="M88" i="50"/>
  <c r="M87" i="50"/>
  <c r="M86" i="50"/>
  <c r="P91" i="50"/>
  <c r="P90" i="50"/>
  <c r="P89" i="50"/>
  <c r="P88" i="50"/>
  <c r="P87" i="50"/>
  <c r="P86" i="50"/>
  <c r="J84" i="50"/>
  <c r="J83" i="50"/>
  <c r="J82" i="50"/>
  <c r="J81" i="50"/>
  <c r="J80" i="50"/>
  <c r="J79" i="50"/>
  <c r="M84" i="50"/>
  <c r="M83" i="50"/>
  <c r="M82" i="50"/>
  <c r="M81" i="50"/>
  <c r="M80" i="50"/>
  <c r="M79" i="50"/>
  <c r="S84" i="50"/>
  <c r="S83" i="50"/>
  <c r="S82" i="50"/>
  <c r="S81" i="50"/>
  <c r="S80" i="50"/>
  <c r="S79" i="50"/>
  <c r="P84" i="50"/>
  <c r="P83" i="50"/>
  <c r="P82" i="50"/>
  <c r="P81" i="50"/>
  <c r="P80" i="50"/>
  <c r="P79" i="50"/>
  <c r="J77" i="50"/>
  <c r="J76" i="50"/>
  <c r="J75" i="50"/>
  <c r="J74" i="50"/>
  <c r="J73" i="50"/>
  <c r="J72" i="50"/>
  <c r="M77" i="50"/>
  <c r="M76" i="50"/>
  <c r="M75" i="50"/>
  <c r="M74" i="50"/>
  <c r="M73" i="50"/>
  <c r="M72" i="50"/>
  <c r="S77" i="50"/>
  <c r="S76" i="50"/>
  <c r="S75" i="50"/>
  <c r="S74" i="50"/>
  <c r="S73" i="50"/>
  <c r="S72" i="50"/>
  <c r="P77" i="50"/>
  <c r="P76" i="50"/>
  <c r="P75" i="50"/>
  <c r="P74" i="50"/>
  <c r="P73" i="50"/>
  <c r="P72" i="50"/>
  <c r="V65" i="50"/>
  <c r="J70" i="50"/>
  <c r="J69" i="50"/>
  <c r="J68" i="50"/>
  <c r="J67" i="50"/>
  <c r="J66" i="50"/>
  <c r="J65" i="50"/>
  <c r="M70" i="50"/>
  <c r="M69" i="50"/>
  <c r="M68" i="50"/>
  <c r="M67" i="50"/>
  <c r="M66" i="50"/>
  <c r="M65" i="50"/>
  <c r="S70" i="50"/>
  <c r="S69" i="50"/>
  <c r="S68" i="50"/>
  <c r="S67" i="50"/>
  <c r="S66" i="50"/>
  <c r="S65" i="50"/>
  <c r="P70" i="50"/>
  <c r="P69" i="50"/>
  <c r="P68" i="50"/>
  <c r="P67" i="50"/>
  <c r="P66" i="50"/>
  <c r="P65" i="50"/>
  <c r="J62" i="50"/>
  <c r="J61" i="50"/>
  <c r="J60" i="50"/>
  <c r="J59" i="50"/>
  <c r="J58" i="50"/>
  <c r="J57" i="50"/>
  <c r="M62" i="50"/>
  <c r="M61" i="50"/>
  <c r="M60" i="50"/>
  <c r="M59" i="50"/>
  <c r="M58" i="50"/>
  <c r="M57" i="50"/>
  <c r="S62" i="50"/>
  <c r="S61" i="50"/>
  <c r="S60" i="50"/>
  <c r="S59" i="50"/>
  <c r="S58" i="50"/>
  <c r="S57" i="50"/>
  <c r="P62" i="50"/>
  <c r="P61" i="50"/>
  <c r="P60" i="50"/>
  <c r="P59" i="50"/>
  <c r="P58" i="50"/>
  <c r="P57" i="50"/>
  <c r="J55" i="50"/>
  <c r="J54" i="50"/>
  <c r="J53" i="50"/>
  <c r="J52" i="50"/>
  <c r="J51" i="50"/>
  <c r="J50" i="50"/>
  <c r="M55" i="50"/>
  <c r="M54" i="50"/>
  <c r="M53" i="50"/>
  <c r="M52" i="50"/>
  <c r="M51" i="50"/>
  <c r="M50" i="50"/>
  <c r="S55" i="50"/>
  <c r="S54" i="50"/>
  <c r="S53" i="50"/>
  <c r="S52" i="50"/>
  <c r="S51" i="50"/>
  <c r="S50" i="50"/>
  <c r="P55" i="50"/>
  <c r="P54" i="50"/>
  <c r="P53" i="50"/>
  <c r="P52" i="50"/>
  <c r="P51" i="50"/>
  <c r="P50" i="50"/>
  <c r="V43" i="50"/>
  <c r="J48" i="50"/>
  <c r="J47" i="50"/>
  <c r="J46" i="50"/>
  <c r="J45" i="50"/>
  <c r="J44" i="50"/>
  <c r="J43" i="50"/>
  <c r="M48" i="50"/>
  <c r="M47" i="50"/>
  <c r="M46" i="50"/>
  <c r="M45" i="50"/>
  <c r="M44" i="50"/>
  <c r="M43" i="50"/>
  <c r="S48" i="50"/>
  <c r="S47" i="50"/>
  <c r="S46" i="50"/>
  <c r="S45" i="50"/>
  <c r="S44" i="50"/>
  <c r="S43" i="50"/>
  <c r="P48" i="50"/>
  <c r="P47" i="50"/>
  <c r="P46" i="50"/>
  <c r="P45" i="50"/>
  <c r="P44" i="50"/>
  <c r="P43" i="50"/>
  <c r="J40" i="50"/>
  <c r="J39" i="50"/>
  <c r="J38" i="50"/>
  <c r="J37" i="50"/>
  <c r="J36" i="50"/>
  <c r="J35" i="50"/>
  <c r="M40" i="50"/>
  <c r="M39" i="50"/>
  <c r="M38" i="50"/>
  <c r="M37" i="50"/>
  <c r="M36" i="50"/>
  <c r="M35" i="50"/>
  <c r="S40" i="50"/>
  <c r="S39" i="50"/>
  <c r="S38" i="50"/>
  <c r="S37" i="50"/>
  <c r="S36" i="50"/>
  <c r="S35" i="50"/>
  <c r="P40" i="50"/>
  <c r="P39" i="50"/>
  <c r="P38" i="50"/>
  <c r="P37" i="50"/>
  <c r="P36" i="50"/>
  <c r="P35" i="50"/>
  <c r="J33" i="50"/>
  <c r="J31" i="50"/>
  <c r="J30" i="50"/>
  <c r="J29" i="50"/>
  <c r="J28" i="50"/>
  <c r="M33" i="50"/>
  <c r="M31" i="50"/>
  <c r="M30" i="50"/>
  <c r="M29" i="50"/>
  <c r="M28" i="50"/>
  <c r="S33" i="50"/>
  <c r="S31" i="50"/>
  <c r="S30" i="50"/>
  <c r="S29" i="50"/>
  <c r="S28" i="50"/>
  <c r="P33" i="50"/>
  <c r="P31" i="50"/>
  <c r="P30" i="50"/>
  <c r="P29" i="50"/>
  <c r="P28" i="50"/>
  <c r="V25" i="50"/>
  <c r="J25" i="50"/>
  <c r="J23" i="50"/>
  <c r="J22" i="50"/>
  <c r="J21" i="50"/>
  <c r="J20" i="50"/>
  <c r="M25" i="50"/>
  <c r="M23" i="50"/>
  <c r="M22" i="50"/>
  <c r="M21" i="50"/>
  <c r="M20" i="50"/>
  <c r="S25" i="50"/>
  <c r="S23" i="50"/>
  <c r="S22" i="50"/>
  <c r="S21" i="50"/>
  <c r="S20" i="50"/>
  <c r="P25" i="50"/>
  <c r="P23" i="50"/>
  <c r="P22" i="50"/>
  <c r="P21" i="50"/>
  <c r="P20" i="50"/>
  <c r="J18" i="50"/>
  <c r="J17" i="50"/>
  <c r="J16" i="50"/>
  <c r="J15" i="50"/>
  <c r="J14" i="50"/>
  <c r="J13" i="50"/>
  <c r="M18" i="50"/>
  <c r="M17" i="50"/>
  <c r="M16" i="50"/>
  <c r="M15" i="50"/>
  <c r="M14" i="50"/>
  <c r="M13" i="50"/>
  <c r="S18" i="50"/>
  <c r="S17" i="50"/>
  <c r="S16" i="50"/>
  <c r="S15" i="50"/>
  <c r="S14" i="50"/>
  <c r="S13" i="50"/>
  <c r="P18" i="50"/>
  <c r="P17" i="50"/>
  <c r="P16" i="50"/>
  <c r="P15" i="50"/>
  <c r="P14" i="50"/>
  <c r="P13" i="50"/>
  <c r="M188" i="50"/>
  <c r="G178" i="50"/>
  <c r="G177" i="50"/>
  <c r="G176" i="50"/>
  <c r="G175" i="50"/>
  <c r="G174" i="50"/>
  <c r="G173" i="50"/>
  <c r="G171" i="50"/>
  <c r="G170" i="50"/>
  <c r="G169" i="50"/>
  <c r="G168" i="50"/>
  <c r="G167" i="50"/>
  <c r="G166" i="50"/>
  <c r="G164" i="50"/>
  <c r="G163" i="50"/>
  <c r="G162" i="50"/>
  <c r="G161" i="50"/>
  <c r="G160" i="50"/>
  <c r="G159" i="50"/>
  <c r="G157" i="50"/>
  <c r="G156" i="50"/>
  <c r="G155" i="50"/>
  <c r="G154" i="50"/>
  <c r="G153" i="50"/>
  <c r="G152" i="50"/>
  <c r="G149" i="50"/>
  <c r="G148" i="50"/>
  <c r="G147" i="50"/>
  <c r="G146" i="50"/>
  <c r="G145" i="50"/>
  <c r="G144" i="50"/>
  <c r="G142" i="50"/>
  <c r="G141" i="50"/>
  <c r="G140" i="50"/>
  <c r="G138" i="50"/>
  <c r="G137" i="50"/>
  <c r="G135" i="50"/>
  <c r="G134" i="50"/>
  <c r="G133" i="50"/>
  <c r="G132" i="50"/>
  <c r="G131" i="50"/>
  <c r="G130" i="50"/>
  <c r="G127" i="50"/>
  <c r="G126" i="50"/>
  <c r="G125" i="50"/>
  <c r="G124" i="50"/>
  <c r="G123" i="50"/>
  <c r="G122" i="50"/>
  <c r="G120" i="50"/>
  <c r="G119" i="50"/>
  <c r="G118" i="50"/>
  <c r="G117" i="50"/>
  <c r="G116" i="50"/>
  <c r="G115" i="50"/>
  <c r="G113" i="50"/>
  <c r="G112" i="50"/>
  <c r="G111" i="50"/>
  <c r="G110" i="50"/>
  <c r="G109" i="50"/>
  <c r="G108" i="50"/>
  <c r="G106" i="50"/>
  <c r="G105" i="50"/>
  <c r="G104" i="50"/>
  <c r="G103" i="50"/>
  <c r="G102" i="50"/>
  <c r="G101" i="50"/>
  <c r="G98" i="50"/>
  <c r="G97" i="50"/>
  <c r="G96" i="50"/>
  <c r="G95" i="50"/>
  <c r="G94" i="50"/>
  <c r="G93" i="50"/>
  <c r="G91" i="50"/>
  <c r="G90" i="50"/>
  <c r="G89" i="50"/>
  <c r="G88" i="50"/>
  <c r="G87" i="50"/>
  <c r="G86" i="50"/>
  <c r="G84" i="50"/>
  <c r="G83" i="50"/>
  <c r="G82" i="50"/>
  <c r="G81" i="50"/>
  <c r="G80" i="50"/>
  <c r="G79" i="50"/>
  <c r="G77" i="50"/>
  <c r="G76" i="50"/>
  <c r="G75" i="50"/>
  <c r="G74" i="50"/>
  <c r="G73" i="50"/>
  <c r="G72" i="50"/>
  <c r="G70" i="50"/>
  <c r="G69" i="50"/>
  <c r="G68" i="50"/>
  <c r="G67" i="50"/>
  <c r="G66" i="50"/>
  <c r="G65" i="50"/>
  <c r="G62" i="50"/>
  <c r="G61" i="50"/>
  <c r="G60" i="50"/>
  <c r="G59" i="50"/>
  <c r="G58" i="50"/>
  <c r="G57" i="50"/>
  <c r="G55" i="50"/>
  <c r="G54" i="50"/>
  <c r="G53" i="50"/>
  <c r="G52" i="50"/>
  <c r="G51" i="50"/>
  <c r="G50" i="50"/>
  <c r="G48" i="50"/>
  <c r="G47" i="50"/>
  <c r="G46" i="50"/>
  <c r="G45" i="50"/>
  <c r="G44" i="50"/>
  <c r="G43" i="50"/>
  <c r="G40" i="50"/>
  <c r="G39" i="50"/>
  <c r="G38" i="50"/>
  <c r="G37" i="50"/>
  <c r="G36" i="50"/>
  <c r="G35" i="50"/>
  <c r="G33" i="50"/>
  <c r="G31" i="50"/>
  <c r="G30" i="50"/>
  <c r="G29" i="50"/>
  <c r="G28" i="50"/>
  <c r="G21" i="50"/>
  <c r="G20" i="50"/>
  <c r="G14" i="50"/>
  <c r="G15" i="50"/>
  <c r="G16" i="50"/>
  <c r="G17" i="50"/>
  <c r="G18" i="50"/>
  <c r="G13" i="50"/>
  <c r="T189" i="50" l="1"/>
  <c r="V189" i="50" s="1"/>
  <c r="V101" i="50"/>
  <c r="G188" i="50"/>
  <c r="V122" i="50"/>
  <c r="V70" i="50"/>
  <c r="L191" i="50"/>
  <c r="H191" i="50"/>
  <c r="V36" i="50"/>
  <c r="V13" i="50"/>
  <c r="T185" i="50"/>
  <c r="V16" i="50"/>
  <c r="V17" i="50"/>
  <c r="V18" i="50"/>
  <c r="V20" i="50"/>
  <c r="V21" i="50"/>
  <c r="V28" i="50"/>
  <c r="V31" i="50"/>
  <c r="V33" i="50"/>
  <c r="V37" i="50"/>
  <c r="V38" i="50"/>
  <c r="V39" i="50"/>
  <c r="V40" i="50"/>
  <c r="V47" i="50"/>
  <c r="V48" i="50"/>
  <c r="V50" i="50"/>
  <c r="V51" i="50"/>
  <c r="V52" i="50"/>
  <c r="V54" i="50"/>
  <c r="V57" i="50"/>
  <c r="V58" i="50"/>
  <c r="V59" i="50"/>
  <c r="V60" i="50"/>
  <c r="V61" i="50"/>
  <c r="V62" i="50"/>
  <c r="V67" i="50"/>
  <c r="V68" i="50"/>
  <c r="V69" i="50"/>
  <c r="V72" i="50"/>
  <c r="V73" i="50"/>
  <c r="V74" i="50"/>
  <c r="V75" i="50"/>
  <c r="V76" i="50"/>
  <c r="V79" i="50"/>
  <c r="V80" i="50"/>
  <c r="V81" i="50"/>
  <c r="V83" i="50"/>
  <c r="V84" i="50"/>
  <c r="V86" i="50"/>
  <c r="V87" i="50"/>
  <c r="V89" i="50"/>
  <c r="V90" i="50"/>
  <c r="V91" i="50"/>
  <c r="V94" i="50"/>
  <c r="V95" i="50"/>
  <c r="V96" i="50"/>
  <c r="V97" i="50"/>
  <c r="V98" i="50"/>
  <c r="V102" i="50"/>
  <c r="V103" i="50"/>
  <c r="V104" i="50"/>
  <c r="V105" i="50"/>
  <c r="V106" i="50"/>
  <c r="V109" i="50"/>
  <c r="V110" i="50"/>
  <c r="V112" i="50"/>
  <c r="V113" i="50"/>
  <c r="V115" i="50"/>
  <c r="V116" i="50"/>
  <c r="V117" i="50"/>
  <c r="V118" i="50"/>
  <c r="V119" i="50"/>
  <c r="V120" i="50"/>
  <c r="V123" i="50"/>
  <c r="V124" i="50"/>
  <c r="V125" i="50"/>
  <c r="V126" i="50"/>
  <c r="V132" i="50"/>
  <c r="V133" i="50"/>
  <c r="V134" i="50"/>
  <c r="V135" i="50"/>
  <c r="V146" i="50"/>
  <c r="V147" i="50"/>
  <c r="V152" i="50"/>
  <c r="V153" i="50"/>
  <c r="V156" i="50"/>
  <c r="V157" i="50"/>
  <c r="V160" i="50"/>
  <c r="V163" i="50"/>
  <c r="V167" i="50"/>
  <c r="V171" i="50"/>
  <c r="V175" i="50"/>
  <c r="V177" i="50"/>
  <c r="V178" i="50"/>
  <c r="P188" i="50"/>
  <c r="S186" i="50"/>
  <c r="S187" i="50"/>
  <c r="S188" i="50"/>
  <c r="S190" i="50"/>
  <c r="M185" i="50"/>
  <c r="M186" i="50"/>
  <c r="M187" i="50"/>
  <c r="M190" i="50"/>
  <c r="J186" i="50"/>
  <c r="J187" i="50"/>
  <c r="J190" i="50"/>
  <c r="V44" i="50"/>
  <c r="V130" i="50"/>
  <c r="V137" i="50"/>
  <c r="V148" i="50"/>
  <c r="V161" i="50"/>
  <c r="V168" i="50"/>
  <c r="J188" i="50"/>
  <c r="V144" i="50"/>
  <c r="R191" i="50"/>
  <c r="V29" i="50"/>
  <c r="Q191" i="50"/>
  <c r="U186" i="50"/>
  <c r="V46" i="50"/>
  <c r="U185" i="50"/>
  <c r="V30" i="50"/>
  <c r="V53" i="50"/>
  <c r="V82" i="50"/>
  <c r="V111" i="50"/>
  <c r="V131" i="50"/>
  <c r="V138" i="50"/>
  <c r="V154" i="50"/>
  <c r="P187" i="50"/>
  <c r="I191" i="50"/>
  <c r="T187" i="50"/>
  <c r="V166" i="50"/>
  <c r="U136" i="50"/>
  <c r="V149" i="50"/>
  <c r="V155" i="50"/>
  <c r="V162" i="50"/>
  <c r="V164" i="50"/>
  <c r="V169" i="50"/>
  <c r="V176" i="50"/>
  <c r="T188" i="50"/>
  <c r="T186" i="50"/>
  <c r="T190" i="50"/>
  <c r="U188" i="50"/>
  <c r="U190" i="50"/>
  <c r="V35" i="50"/>
  <c r="V15" i="50"/>
  <c r="O191" i="50"/>
  <c r="P186" i="50"/>
  <c r="V174" i="50"/>
  <c r="V173" i="50"/>
  <c r="V145" i="50"/>
  <c r="V141" i="50"/>
  <c r="V139" i="50"/>
  <c r="U187" i="50"/>
  <c r="V140" i="50"/>
  <c r="V142" i="50"/>
  <c r="V66" i="50"/>
  <c r="V45" i="50"/>
  <c r="V23" i="50"/>
  <c r="E191" i="50"/>
  <c r="V22" i="50"/>
  <c r="F191" i="50"/>
  <c r="V14" i="50"/>
  <c r="J185" i="50"/>
  <c r="K191" i="50"/>
  <c r="S185" i="50"/>
  <c r="P190" i="50"/>
  <c r="P185" i="50"/>
  <c r="N191" i="50"/>
  <c r="G187" i="50"/>
  <c r="G186" i="50"/>
  <c r="G191" i="50" s="1"/>
  <c r="G190" i="50"/>
  <c r="V129" i="50" l="1"/>
  <c r="V190" i="50"/>
  <c r="T191" i="50"/>
  <c r="U191" i="50"/>
  <c r="P191" i="50"/>
  <c r="V187" i="50"/>
  <c r="V185" i="50"/>
  <c r="V188" i="50"/>
  <c r="V186" i="50"/>
  <c r="V191" i="50" l="1"/>
  <c r="F172" i="50"/>
  <c r="G172" i="50"/>
  <c r="N172" i="50"/>
  <c r="O172" i="50"/>
  <c r="P172" i="50"/>
  <c r="Q172" i="50"/>
  <c r="R172" i="50"/>
  <c r="S172" i="50"/>
  <c r="K172" i="50"/>
  <c r="L172" i="50"/>
  <c r="M172" i="50"/>
  <c r="H172" i="50"/>
  <c r="I172" i="50"/>
  <c r="J172" i="50"/>
  <c r="T172" i="50"/>
  <c r="U172" i="50"/>
  <c r="V172" i="50"/>
  <c r="E172" i="50"/>
  <c r="F165" i="50"/>
  <c r="G165" i="50"/>
  <c r="N165" i="50"/>
  <c r="O165" i="50"/>
  <c r="P165" i="50"/>
  <c r="Q165" i="50"/>
  <c r="R165" i="50"/>
  <c r="S165" i="50"/>
  <c r="K165" i="50"/>
  <c r="L165" i="50"/>
  <c r="M165" i="50"/>
  <c r="H165" i="50"/>
  <c r="I165" i="50"/>
  <c r="J165" i="50"/>
  <c r="T165" i="50"/>
  <c r="U165" i="50"/>
  <c r="V165" i="50"/>
  <c r="E165" i="50"/>
  <c r="F158" i="50"/>
  <c r="G158" i="50"/>
  <c r="N158" i="50"/>
  <c r="O158" i="50"/>
  <c r="P158" i="50"/>
  <c r="Q158" i="50"/>
  <c r="R158" i="50"/>
  <c r="S158" i="50"/>
  <c r="K158" i="50"/>
  <c r="L158" i="50"/>
  <c r="M158" i="50"/>
  <c r="H158" i="50"/>
  <c r="I158" i="50"/>
  <c r="J158" i="50"/>
  <c r="T158" i="50"/>
  <c r="U158" i="50"/>
  <c r="V158" i="50"/>
  <c r="E158" i="50"/>
  <c r="F151" i="50"/>
  <c r="G151" i="50"/>
  <c r="N151" i="50"/>
  <c r="O151" i="50"/>
  <c r="P151" i="50"/>
  <c r="Q151" i="50"/>
  <c r="R151" i="50"/>
  <c r="S151" i="50"/>
  <c r="K151" i="50"/>
  <c r="L151" i="50"/>
  <c r="M151" i="50"/>
  <c r="H151" i="50"/>
  <c r="I151" i="50"/>
  <c r="J151" i="50"/>
  <c r="T151" i="50"/>
  <c r="U151" i="50"/>
  <c r="V151" i="50"/>
  <c r="E151" i="50"/>
  <c r="F143" i="50"/>
  <c r="G143" i="50"/>
  <c r="N143" i="50"/>
  <c r="O143" i="50"/>
  <c r="P143" i="50"/>
  <c r="Q143" i="50"/>
  <c r="R143" i="50"/>
  <c r="S143" i="50"/>
  <c r="K143" i="50"/>
  <c r="L143" i="50"/>
  <c r="M143" i="50"/>
  <c r="H143" i="50"/>
  <c r="I143" i="50"/>
  <c r="J143" i="50"/>
  <c r="T143" i="50"/>
  <c r="U143" i="50"/>
  <c r="V143" i="50"/>
  <c r="E143" i="50"/>
  <c r="F136" i="50"/>
  <c r="G136" i="50"/>
  <c r="N136" i="50"/>
  <c r="O136" i="50"/>
  <c r="P136" i="50"/>
  <c r="Q136" i="50"/>
  <c r="R136" i="50"/>
  <c r="S136" i="50"/>
  <c r="K136" i="50"/>
  <c r="L136" i="50"/>
  <c r="M136" i="50"/>
  <c r="H136" i="50"/>
  <c r="I136" i="50"/>
  <c r="J136" i="50"/>
  <c r="T136" i="50"/>
  <c r="V136" i="50"/>
  <c r="E136" i="50"/>
  <c r="F129" i="50"/>
  <c r="G129" i="50"/>
  <c r="N129" i="50"/>
  <c r="O129" i="50"/>
  <c r="P129" i="50"/>
  <c r="Q129" i="50"/>
  <c r="R129" i="50"/>
  <c r="S129" i="50"/>
  <c r="K129" i="50"/>
  <c r="L129" i="50"/>
  <c r="M129" i="50"/>
  <c r="H129" i="50"/>
  <c r="I129" i="50"/>
  <c r="J129" i="50"/>
  <c r="T129" i="50"/>
  <c r="U129" i="50"/>
  <c r="U128" i="50" s="1"/>
  <c r="E129" i="50"/>
  <c r="F121" i="50"/>
  <c r="G121" i="50"/>
  <c r="N121" i="50"/>
  <c r="O121" i="50"/>
  <c r="P121" i="50"/>
  <c r="Q121" i="50"/>
  <c r="R121" i="50"/>
  <c r="S121" i="50"/>
  <c r="K121" i="50"/>
  <c r="L121" i="50"/>
  <c r="M121" i="50"/>
  <c r="H121" i="50"/>
  <c r="I121" i="50"/>
  <c r="J121" i="50"/>
  <c r="T121" i="50"/>
  <c r="U121" i="50"/>
  <c r="V121" i="50"/>
  <c r="F114" i="50"/>
  <c r="G114" i="50"/>
  <c r="N114" i="50"/>
  <c r="O114" i="50"/>
  <c r="P114" i="50"/>
  <c r="Q114" i="50"/>
  <c r="R114" i="50"/>
  <c r="S114" i="50"/>
  <c r="K114" i="50"/>
  <c r="L114" i="50"/>
  <c r="M114" i="50"/>
  <c r="H114" i="50"/>
  <c r="I114" i="50"/>
  <c r="J114" i="50"/>
  <c r="T114" i="50"/>
  <c r="U114" i="50"/>
  <c r="V114" i="50"/>
  <c r="E114" i="50"/>
  <c r="F107" i="50"/>
  <c r="G107" i="50"/>
  <c r="N107" i="50"/>
  <c r="O107" i="50"/>
  <c r="P107" i="50"/>
  <c r="Q107" i="50"/>
  <c r="R107" i="50"/>
  <c r="S107" i="50"/>
  <c r="K107" i="50"/>
  <c r="L107" i="50"/>
  <c r="M107" i="50"/>
  <c r="H107" i="50"/>
  <c r="I107" i="50"/>
  <c r="J107" i="50"/>
  <c r="T107" i="50"/>
  <c r="U107" i="50"/>
  <c r="V107" i="50"/>
  <c r="E107" i="50"/>
  <c r="F100" i="50"/>
  <c r="G100" i="50"/>
  <c r="N100" i="50"/>
  <c r="O100" i="50"/>
  <c r="P100" i="50"/>
  <c r="Q100" i="50"/>
  <c r="R100" i="50"/>
  <c r="S100" i="50"/>
  <c r="K100" i="50"/>
  <c r="L100" i="50"/>
  <c r="M100" i="50"/>
  <c r="H100" i="50"/>
  <c r="I100" i="50"/>
  <c r="I99" i="50" s="1"/>
  <c r="J100" i="50"/>
  <c r="T100" i="50"/>
  <c r="U100" i="50"/>
  <c r="V100" i="50"/>
  <c r="E100" i="50"/>
  <c r="F92" i="50"/>
  <c r="G92" i="50"/>
  <c r="N92" i="50"/>
  <c r="O92" i="50"/>
  <c r="P92" i="50"/>
  <c r="Q92" i="50"/>
  <c r="R92" i="50"/>
  <c r="S92" i="50"/>
  <c r="K92" i="50"/>
  <c r="L92" i="50"/>
  <c r="M92" i="50"/>
  <c r="H92" i="50"/>
  <c r="I92" i="50"/>
  <c r="J92" i="50"/>
  <c r="T92" i="50"/>
  <c r="U92" i="50"/>
  <c r="V92" i="50"/>
  <c r="E92" i="50"/>
  <c r="F85" i="50"/>
  <c r="G85" i="50"/>
  <c r="N85" i="50"/>
  <c r="O85" i="50"/>
  <c r="P85" i="50"/>
  <c r="Q85" i="50"/>
  <c r="R85" i="50"/>
  <c r="S85" i="50"/>
  <c r="K85" i="50"/>
  <c r="L85" i="50"/>
  <c r="M85" i="50"/>
  <c r="H85" i="50"/>
  <c r="I85" i="50"/>
  <c r="J85" i="50"/>
  <c r="T85" i="50"/>
  <c r="U85" i="50"/>
  <c r="V85" i="50"/>
  <c r="E85" i="50"/>
  <c r="F78" i="50"/>
  <c r="G78" i="50"/>
  <c r="N78" i="50"/>
  <c r="O78" i="50"/>
  <c r="P78" i="50"/>
  <c r="Q78" i="50"/>
  <c r="R78" i="50"/>
  <c r="S78" i="50"/>
  <c r="K78" i="50"/>
  <c r="L78" i="50"/>
  <c r="M78" i="50"/>
  <c r="H78" i="50"/>
  <c r="I78" i="50"/>
  <c r="J78" i="50"/>
  <c r="T78" i="50"/>
  <c r="U78" i="50"/>
  <c r="V78" i="50"/>
  <c r="E78" i="50"/>
  <c r="F71" i="50"/>
  <c r="G71" i="50"/>
  <c r="N71" i="50"/>
  <c r="N63" i="50" s="1"/>
  <c r="O71" i="50"/>
  <c r="P71" i="50"/>
  <c r="Q71" i="50"/>
  <c r="R71" i="50"/>
  <c r="S71" i="50"/>
  <c r="K71" i="50"/>
  <c r="L71" i="50"/>
  <c r="M71" i="50"/>
  <c r="H71" i="50"/>
  <c r="I71" i="50"/>
  <c r="J71" i="50"/>
  <c r="T71" i="50"/>
  <c r="U71" i="50"/>
  <c r="V71" i="50"/>
  <c r="E71" i="50"/>
  <c r="F64" i="50"/>
  <c r="G64" i="50"/>
  <c r="N64" i="50"/>
  <c r="O64" i="50"/>
  <c r="P64" i="50"/>
  <c r="Q64" i="50"/>
  <c r="R64" i="50"/>
  <c r="S64" i="50"/>
  <c r="K64" i="50"/>
  <c r="L64" i="50"/>
  <c r="M64" i="50"/>
  <c r="H64" i="50"/>
  <c r="I64" i="50"/>
  <c r="J64" i="50"/>
  <c r="T64" i="50"/>
  <c r="U64" i="50"/>
  <c r="V64" i="50"/>
  <c r="E64" i="50"/>
  <c r="F56" i="50"/>
  <c r="G56" i="50"/>
  <c r="N56" i="50"/>
  <c r="O56" i="50"/>
  <c r="P56" i="50"/>
  <c r="Q56" i="50"/>
  <c r="R56" i="50"/>
  <c r="S56" i="50"/>
  <c r="K56" i="50"/>
  <c r="L56" i="50"/>
  <c r="M56" i="50"/>
  <c r="H56" i="50"/>
  <c r="I56" i="50"/>
  <c r="J56" i="50"/>
  <c r="T56" i="50"/>
  <c r="U56" i="50"/>
  <c r="V56" i="50"/>
  <c r="E56" i="50"/>
  <c r="F49" i="50"/>
  <c r="G49" i="50"/>
  <c r="N49" i="50"/>
  <c r="O49" i="50"/>
  <c r="P49" i="50"/>
  <c r="Q49" i="50"/>
  <c r="R49" i="50"/>
  <c r="S49" i="50"/>
  <c r="K49" i="50"/>
  <c r="L49" i="50"/>
  <c r="M49" i="50"/>
  <c r="H49" i="50"/>
  <c r="I49" i="50"/>
  <c r="J49" i="50"/>
  <c r="T49" i="50"/>
  <c r="U49" i="50"/>
  <c r="V49" i="50"/>
  <c r="E49" i="50"/>
  <c r="F42" i="50"/>
  <c r="G42" i="50"/>
  <c r="N42" i="50"/>
  <c r="O42" i="50"/>
  <c r="P42" i="50"/>
  <c r="Q42" i="50"/>
  <c r="R42" i="50"/>
  <c r="R41" i="50" s="1"/>
  <c r="S42" i="50"/>
  <c r="K42" i="50"/>
  <c r="L42" i="50"/>
  <c r="M42" i="50"/>
  <c r="H42" i="50"/>
  <c r="I42" i="50"/>
  <c r="J42" i="50"/>
  <c r="T42" i="50"/>
  <c r="U42" i="50"/>
  <c r="V42" i="50"/>
  <c r="E42" i="50"/>
  <c r="K41" i="50"/>
  <c r="F34" i="50"/>
  <c r="G34" i="50"/>
  <c r="N34" i="50"/>
  <c r="O34" i="50"/>
  <c r="P34" i="50"/>
  <c r="Q34" i="50"/>
  <c r="R34" i="50"/>
  <c r="S34" i="50"/>
  <c r="K34" i="50"/>
  <c r="L34" i="50"/>
  <c r="M34" i="50"/>
  <c r="H34" i="50"/>
  <c r="I34" i="50"/>
  <c r="J34" i="50"/>
  <c r="T34" i="50"/>
  <c r="U34" i="50"/>
  <c r="V34" i="50"/>
  <c r="E34" i="50"/>
  <c r="F27" i="50"/>
  <c r="G27" i="50"/>
  <c r="N27" i="50"/>
  <c r="O27" i="50"/>
  <c r="P27" i="50"/>
  <c r="Q27" i="50"/>
  <c r="Q26" i="50" s="1"/>
  <c r="R27" i="50"/>
  <c r="S27" i="50"/>
  <c r="K27" i="50"/>
  <c r="L27" i="50"/>
  <c r="M27" i="50"/>
  <c r="H27" i="50"/>
  <c r="I27" i="50"/>
  <c r="J27" i="50"/>
  <c r="T27" i="50"/>
  <c r="U27" i="50"/>
  <c r="V27" i="50"/>
  <c r="E27" i="50"/>
  <c r="F19" i="50"/>
  <c r="G19" i="50"/>
  <c r="N19" i="50"/>
  <c r="N11" i="50" s="1"/>
  <c r="O19" i="50"/>
  <c r="P19" i="50"/>
  <c r="Q19" i="50"/>
  <c r="R19" i="50"/>
  <c r="S19" i="50"/>
  <c r="K19" i="50"/>
  <c r="L19" i="50"/>
  <c r="M19" i="50"/>
  <c r="H19" i="50"/>
  <c r="I19" i="50"/>
  <c r="J19" i="50"/>
  <c r="T19" i="50"/>
  <c r="U19" i="50"/>
  <c r="V19" i="50"/>
  <c r="F12" i="50"/>
  <c r="G12" i="50"/>
  <c r="N12" i="50"/>
  <c r="O12" i="50"/>
  <c r="P12" i="50"/>
  <c r="Q12" i="50"/>
  <c r="R12" i="50"/>
  <c r="S12" i="50"/>
  <c r="K12" i="50"/>
  <c r="L12" i="50"/>
  <c r="L11" i="50" s="1"/>
  <c r="M12" i="50"/>
  <c r="H12" i="50"/>
  <c r="I12" i="50"/>
  <c r="J12" i="50"/>
  <c r="T12" i="50"/>
  <c r="U12" i="50"/>
  <c r="V12" i="50"/>
  <c r="E12" i="50"/>
  <c r="N99" i="50" l="1"/>
  <c r="R150" i="50"/>
  <c r="N150" i="50"/>
  <c r="H26" i="50"/>
  <c r="H11" i="50"/>
  <c r="O11" i="50"/>
  <c r="M26" i="50"/>
  <c r="N26" i="50"/>
  <c r="H63" i="50"/>
  <c r="M99" i="50"/>
  <c r="L150" i="50"/>
  <c r="K99" i="50"/>
  <c r="F99" i="50"/>
  <c r="N128" i="50"/>
  <c r="F150" i="50"/>
  <c r="L41" i="50"/>
  <c r="K63" i="50"/>
  <c r="F63" i="50"/>
  <c r="H150" i="50"/>
  <c r="K11" i="50"/>
  <c r="H99" i="50"/>
  <c r="I150" i="50"/>
  <c r="K150" i="50"/>
  <c r="H128" i="50"/>
  <c r="G41" i="50"/>
  <c r="O26" i="50"/>
  <c r="L128" i="50"/>
  <c r="Q128" i="50"/>
  <c r="K128" i="50"/>
  <c r="K26" i="50"/>
  <c r="H41" i="50"/>
  <c r="E11" i="50"/>
  <c r="J150" i="50"/>
  <c r="Q150" i="50"/>
  <c r="J128" i="50"/>
  <c r="L26" i="50"/>
  <c r="I128" i="50"/>
  <c r="Q11" i="50"/>
  <c r="F41" i="50"/>
  <c r="M41" i="50"/>
  <c r="N41" i="50"/>
  <c r="M11" i="50"/>
  <c r="V26" i="50"/>
  <c r="I26" i="50"/>
  <c r="P26" i="50"/>
  <c r="O63" i="50"/>
  <c r="F128" i="50"/>
  <c r="O150" i="50"/>
  <c r="V150" i="50"/>
  <c r="O99" i="50"/>
  <c r="R128" i="50"/>
  <c r="O128" i="50"/>
  <c r="O41" i="50"/>
  <c r="T150" i="50"/>
  <c r="E128" i="50"/>
  <c r="G128" i="50"/>
  <c r="E99" i="50"/>
  <c r="V41" i="50"/>
  <c r="E26" i="50"/>
  <c r="F26" i="50"/>
  <c r="G26" i="50"/>
  <c r="F11" i="50"/>
  <c r="V11" i="50"/>
  <c r="T128" i="50"/>
  <c r="V128" i="50" s="1"/>
  <c r="T41" i="50"/>
  <c r="M150" i="50"/>
  <c r="P150" i="50"/>
  <c r="P128" i="50"/>
  <c r="M128" i="50"/>
  <c r="V99" i="50"/>
  <c r="J99" i="50"/>
  <c r="P99" i="50"/>
  <c r="V63" i="50"/>
  <c r="J41" i="50"/>
  <c r="J26" i="50"/>
  <c r="J11" i="50"/>
  <c r="G150" i="50"/>
  <c r="G11" i="50"/>
  <c r="U150" i="50"/>
  <c r="S150" i="50"/>
  <c r="E150" i="50"/>
  <c r="S128" i="50"/>
  <c r="Q99" i="50"/>
  <c r="L99" i="50"/>
  <c r="G99" i="50"/>
  <c r="U99" i="50"/>
  <c r="S99" i="50"/>
  <c r="T99" i="50"/>
  <c r="R99" i="50"/>
  <c r="M63" i="50"/>
  <c r="P63" i="50"/>
  <c r="J63" i="50"/>
  <c r="Q63" i="50"/>
  <c r="I63" i="50"/>
  <c r="E63" i="50"/>
  <c r="L63" i="50"/>
  <c r="G63" i="50"/>
  <c r="U63" i="50"/>
  <c r="S63" i="50"/>
  <c r="T63" i="50"/>
  <c r="R63" i="50"/>
  <c r="Q41" i="50"/>
  <c r="I41" i="50"/>
  <c r="P41" i="50"/>
  <c r="U41" i="50"/>
  <c r="S41" i="50"/>
  <c r="E41" i="50"/>
  <c r="U26" i="50"/>
  <c r="S26" i="50"/>
  <c r="T26" i="50"/>
  <c r="R26" i="50"/>
  <c r="I11" i="50"/>
  <c r="P11" i="50"/>
  <c r="U11" i="50"/>
  <c r="S11" i="50"/>
  <c r="T11" i="50"/>
  <c r="R11" i="50"/>
  <c r="N179" i="50" l="1"/>
  <c r="H179" i="50"/>
  <c r="F179" i="50"/>
  <c r="I179" i="50"/>
  <c r="E179" i="50"/>
  <c r="O179" i="50"/>
  <c r="P179" i="50" s="1"/>
  <c r="T179" i="50"/>
  <c r="U179" i="50"/>
  <c r="M114" i="38"/>
  <c r="Q132" i="38"/>
  <c r="P132" i="38"/>
  <c r="R132" i="38" s="1"/>
  <c r="N132" i="38"/>
  <c r="M132" i="38"/>
  <c r="K132" i="38"/>
  <c r="J132" i="38"/>
  <c r="L132" i="38" s="1"/>
  <c r="H132" i="38"/>
  <c r="G132" i="38"/>
  <c r="E132" i="38"/>
  <c r="D132" i="38"/>
  <c r="Q131" i="38"/>
  <c r="P131" i="38"/>
  <c r="N131" i="38"/>
  <c r="M131" i="38"/>
  <c r="K131" i="38"/>
  <c r="J131" i="38"/>
  <c r="H131" i="38"/>
  <c r="I131" i="38" s="1"/>
  <c r="G131" i="38"/>
  <c r="E131" i="38"/>
  <c r="F131" i="38" s="1"/>
  <c r="D131" i="38"/>
  <c r="Q130" i="38"/>
  <c r="P130" i="38"/>
  <c r="R130" i="38" s="1"/>
  <c r="N130" i="38"/>
  <c r="M130" i="38"/>
  <c r="K130" i="38"/>
  <c r="J130" i="38"/>
  <c r="L130" i="38" s="1"/>
  <c r="H130" i="38"/>
  <c r="G130" i="38"/>
  <c r="I130" i="38" s="1"/>
  <c r="E130" i="38"/>
  <c r="D130" i="38"/>
  <c r="F130" i="38" s="1"/>
  <c r="Q129" i="38"/>
  <c r="P129" i="38"/>
  <c r="N129" i="38"/>
  <c r="M129" i="38"/>
  <c r="O129" i="38" s="1"/>
  <c r="K129" i="38"/>
  <c r="J129" i="38"/>
  <c r="L129" i="38" s="1"/>
  <c r="H129" i="38"/>
  <c r="G129" i="38"/>
  <c r="E129" i="38"/>
  <c r="D129" i="38"/>
  <c r="Q128" i="38"/>
  <c r="P128" i="38"/>
  <c r="N128" i="38"/>
  <c r="M128" i="38"/>
  <c r="O128" i="38" s="1"/>
  <c r="K128" i="38"/>
  <c r="J128" i="38"/>
  <c r="H128" i="38"/>
  <c r="G128" i="38"/>
  <c r="I128" i="38" s="1"/>
  <c r="E128" i="38"/>
  <c r="D128" i="38"/>
  <c r="Q127" i="38"/>
  <c r="P127" i="38"/>
  <c r="N127" i="38"/>
  <c r="O127" i="38" s="1"/>
  <c r="M127" i="38"/>
  <c r="K127" i="38"/>
  <c r="J127" i="38"/>
  <c r="H127" i="38"/>
  <c r="H133" i="38" s="1"/>
  <c r="G127" i="38"/>
  <c r="E127" i="38"/>
  <c r="D127" i="38"/>
  <c r="T120" i="38"/>
  <c r="S120" i="38"/>
  <c r="R120" i="38"/>
  <c r="O120" i="38"/>
  <c r="L120" i="38"/>
  <c r="I120" i="38"/>
  <c r="F120" i="38"/>
  <c r="T119" i="38"/>
  <c r="S119" i="38"/>
  <c r="R119" i="38"/>
  <c r="O119" i="38"/>
  <c r="L119" i="38"/>
  <c r="I119" i="38"/>
  <c r="F119" i="38"/>
  <c r="T118" i="38"/>
  <c r="S118" i="38"/>
  <c r="R118" i="38"/>
  <c r="O118" i="38"/>
  <c r="L118" i="38"/>
  <c r="I118" i="38"/>
  <c r="F118" i="38"/>
  <c r="T117" i="38"/>
  <c r="S117" i="38"/>
  <c r="U117" i="38" s="1"/>
  <c r="R117" i="38"/>
  <c r="O117" i="38"/>
  <c r="L117" i="38"/>
  <c r="I117" i="38"/>
  <c r="F117" i="38"/>
  <c r="T116" i="38"/>
  <c r="S116" i="38"/>
  <c r="R116" i="38"/>
  <c r="O116" i="38"/>
  <c r="L116" i="38"/>
  <c r="I116" i="38"/>
  <c r="F116" i="38"/>
  <c r="T115" i="38"/>
  <c r="S115" i="38"/>
  <c r="R115" i="38"/>
  <c r="O115" i="38"/>
  <c r="L115" i="38"/>
  <c r="I115" i="38"/>
  <c r="F115" i="38"/>
  <c r="Q114" i="38"/>
  <c r="P114" i="38"/>
  <c r="N114" i="38"/>
  <c r="K114" i="38"/>
  <c r="J114" i="38"/>
  <c r="H114" i="38"/>
  <c r="G114" i="38"/>
  <c r="E114" i="38"/>
  <c r="D114" i="38"/>
  <c r="T113" i="38"/>
  <c r="S113" i="38"/>
  <c r="R113" i="38"/>
  <c r="O113" i="38"/>
  <c r="L113" i="38"/>
  <c r="I113" i="38"/>
  <c r="F113" i="38"/>
  <c r="T112" i="38"/>
  <c r="S112" i="38"/>
  <c r="R112" i="38"/>
  <c r="O112" i="38"/>
  <c r="L112" i="38"/>
  <c r="I112" i="38"/>
  <c r="F112" i="38"/>
  <c r="T111" i="38"/>
  <c r="S111" i="38"/>
  <c r="U111" i="38" s="1"/>
  <c r="R111" i="38"/>
  <c r="O111" i="38"/>
  <c r="L111" i="38"/>
  <c r="I111" i="38"/>
  <c r="F111" i="38"/>
  <c r="T110" i="38"/>
  <c r="S110" i="38"/>
  <c r="R110" i="38"/>
  <c r="O110" i="38"/>
  <c r="L110" i="38"/>
  <c r="I110" i="38"/>
  <c r="F110" i="38"/>
  <c r="T109" i="38"/>
  <c r="S109" i="38"/>
  <c r="R109" i="38"/>
  <c r="O109" i="38"/>
  <c r="L109" i="38"/>
  <c r="I109" i="38"/>
  <c r="F109" i="38"/>
  <c r="T108" i="38"/>
  <c r="S108" i="38"/>
  <c r="R108" i="38"/>
  <c r="O108" i="38"/>
  <c r="L108" i="38"/>
  <c r="I108" i="38"/>
  <c r="F108" i="38"/>
  <c r="Q107" i="38"/>
  <c r="P107" i="38"/>
  <c r="N107" i="38"/>
  <c r="M107" i="38"/>
  <c r="K107" i="38"/>
  <c r="J107" i="38"/>
  <c r="H107" i="38"/>
  <c r="G107" i="38"/>
  <c r="E107" i="38"/>
  <c r="D107" i="38"/>
  <c r="T106" i="38"/>
  <c r="S106" i="38"/>
  <c r="R106" i="38"/>
  <c r="O106" i="38"/>
  <c r="L106" i="38"/>
  <c r="I106" i="38"/>
  <c r="F106" i="38"/>
  <c r="T105" i="38"/>
  <c r="S105" i="38"/>
  <c r="R105" i="38"/>
  <c r="O105" i="38"/>
  <c r="L105" i="38"/>
  <c r="I105" i="38"/>
  <c r="F105" i="38"/>
  <c r="T104" i="38"/>
  <c r="S104" i="38"/>
  <c r="U104" i="38" s="1"/>
  <c r="R104" i="38"/>
  <c r="O104" i="38"/>
  <c r="L104" i="38"/>
  <c r="I104" i="38"/>
  <c r="F104" i="38"/>
  <c r="T103" i="38"/>
  <c r="S103" i="38"/>
  <c r="R103" i="38"/>
  <c r="O103" i="38"/>
  <c r="L103" i="38"/>
  <c r="I103" i="38"/>
  <c r="F103" i="38"/>
  <c r="T102" i="38"/>
  <c r="S102" i="38"/>
  <c r="R102" i="38"/>
  <c r="O102" i="38"/>
  <c r="L102" i="38"/>
  <c r="I102" i="38"/>
  <c r="F102" i="38"/>
  <c r="T101" i="38"/>
  <c r="S101" i="38"/>
  <c r="R101" i="38"/>
  <c r="O101" i="38"/>
  <c r="L101" i="38"/>
  <c r="I101" i="38"/>
  <c r="F101" i="38"/>
  <c r="Q100" i="38"/>
  <c r="P100" i="38"/>
  <c r="N100" i="38"/>
  <c r="M100" i="38"/>
  <c r="K100" i="38"/>
  <c r="J100" i="38"/>
  <c r="H100" i="38"/>
  <c r="G100" i="38"/>
  <c r="E100" i="38"/>
  <c r="D100" i="38"/>
  <c r="T99" i="38"/>
  <c r="S99" i="38"/>
  <c r="R99" i="38"/>
  <c r="O99" i="38"/>
  <c r="L99" i="38"/>
  <c r="I99" i="38"/>
  <c r="F99" i="38"/>
  <c r="T98" i="38"/>
  <c r="S98" i="38"/>
  <c r="R98" i="38"/>
  <c r="O98" i="38"/>
  <c r="L98" i="38"/>
  <c r="I98" i="38"/>
  <c r="F98" i="38"/>
  <c r="T97" i="38"/>
  <c r="S97" i="38"/>
  <c r="R97" i="38"/>
  <c r="O97" i="38"/>
  <c r="L97" i="38"/>
  <c r="I97" i="38"/>
  <c r="F97" i="38"/>
  <c r="T96" i="38"/>
  <c r="S96" i="38"/>
  <c r="R96" i="38"/>
  <c r="O96" i="38"/>
  <c r="L96" i="38"/>
  <c r="I96" i="38"/>
  <c r="F96" i="38"/>
  <c r="T95" i="38"/>
  <c r="S95" i="38"/>
  <c r="R95" i="38"/>
  <c r="O95" i="38"/>
  <c r="L95" i="38"/>
  <c r="I95" i="38"/>
  <c r="F95" i="38"/>
  <c r="T94" i="38"/>
  <c r="S94" i="38"/>
  <c r="R94" i="38"/>
  <c r="O94" i="38"/>
  <c r="L94" i="38"/>
  <c r="I94" i="38"/>
  <c r="F94" i="38"/>
  <c r="Q93" i="38"/>
  <c r="P93" i="38"/>
  <c r="N93" i="38"/>
  <c r="M93" i="38"/>
  <c r="K93" i="38"/>
  <c r="J93" i="38"/>
  <c r="H93" i="38"/>
  <c r="G93" i="38"/>
  <c r="E93" i="38"/>
  <c r="D93" i="38"/>
  <c r="T92" i="38"/>
  <c r="S92" i="38"/>
  <c r="R92" i="38"/>
  <c r="O92" i="38"/>
  <c r="L92" i="38"/>
  <c r="I92" i="38"/>
  <c r="F92" i="38"/>
  <c r="T91" i="38"/>
  <c r="S91" i="38"/>
  <c r="U91" i="38" s="1"/>
  <c r="R91" i="38"/>
  <c r="O91" i="38"/>
  <c r="L91" i="38"/>
  <c r="I91" i="38"/>
  <c r="F91" i="38"/>
  <c r="T90" i="38"/>
  <c r="S90" i="38"/>
  <c r="U90" i="38" s="1"/>
  <c r="R90" i="38"/>
  <c r="O90" i="38"/>
  <c r="L90" i="38"/>
  <c r="I90" i="38"/>
  <c r="F90" i="38"/>
  <c r="T89" i="38"/>
  <c r="S89" i="38"/>
  <c r="R89" i="38"/>
  <c r="O89" i="38"/>
  <c r="L89" i="38"/>
  <c r="I89" i="38"/>
  <c r="F89" i="38"/>
  <c r="T88" i="38"/>
  <c r="S88" i="38"/>
  <c r="R88" i="38"/>
  <c r="O88" i="38"/>
  <c r="L88" i="38"/>
  <c r="I88" i="38"/>
  <c r="F88" i="38"/>
  <c r="T87" i="38"/>
  <c r="S87" i="38"/>
  <c r="U87" i="38" s="1"/>
  <c r="R87" i="38"/>
  <c r="O87" i="38"/>
  <c r="L87" i="38"/>
  <c r="I87" i="38"/>
  <c r="F87" i="38"/>
  <c r="Q86" i="38"/>
  <c r="P86" i="38"/>
  <c r="N86" i="38"/>
  <c r="M86" i="38"/>
  <c r="K86" i="38"/>
  <c r="J86" i="38"/>
  <c r="H86" i="38"/>
  <c r="G86" i="38"/>
  <c r="E86" i="38"/>
  <c r="D86" i="38"/>
  <c r="T85" i="38"/>
  <c r="S85" i="38"/>
  <c r="R85" i="38"/>
  <c r="O85" i="38"/>
  <c r="L85" i="38"/>
  <c r="I85" i="38"/>
  <c r="F85" i="38"/>
  <c r="T84" i="38"/>
  <c r="S84" i="38"/>
  <c r="R84" i="38"/>
  <c r="O84" i="38"/>
  <c r="L84" i="38"/>
  <c r="I84" i="38"/>
  <c r="F84" i="38"/>
  <c r="T83" i="38"/>
  <c r="S83" i="38"/>
  <c r="U83" i="38" s="1"/>
  <c r="R83" i="38"/>
  <c r="O83" i="38"/>
  <c r="L83" i="38"/>
  <c r="I83" i="38"/>
  <c r="F83" i="38"/>
  <c r="T82" i="38"/>
  <c r="S82" i="38"/>
  <c r="R82" i="38"/>
  <c r="O82" i="38"/>
  <c r="L82" i="38"/>
  <c r="I82" i="38"/>
  <c r="F82" i="38"/>
  <c r="T81" i="38"/>
  <c r="S81" i="38"/>
  <c r="R81" i="38"/>
  <c r="O81" i="38"/>
  <c r="L81" i="38"/>
  <c r="I81" i="38"/>
  <c r="F81" i="38"/>
  <c r="T80" i="38"/>
  <c r="S80" i="38"/>
  <c r="R80" i="38"/>
  <c r="O80" i="38"/>
  <c r="L80" i="38"/>
  <c r="I80" i="38"/>
  <c r="I79" i="38" s="1"/>
  <c r="F80" i="38"/>
  <c r="Q79" i="38"/>
  <c r="P79" i="38"/>
  <c r="N79" i="38"/>
  <c r="M79" i="38"/>
  <c r="K79" i="38"/>
  <c r="J79" i="38"/>
  <c r="H79" i="38"/>
  <c r="G79" i="38"/>
  <c r="E79" i="38"/>
  <c r="D79" i="38"/>
  <c r="T78" i="38"/>
  <c r="S78" i="38"/>
  <c r="R78" i="38"/>
  <c r="O78" i="38"/>
  <c r="L78" i="38"/>
  <c r="I78" i="38"/>
  <c r="F78" i="38"/>
  <c r="T77" i="38"/>
  <c r="S77" i="38"/>
  <c r="R77" i="38"/>
  <c r="O77" i="38"/>
  <c r="L77" i="38"/>
  <c r="I77" i="38"/>
  <c r="F77" i="38"/>
  <c r="T76" i="38"/>
  <c r="S76" i="38"/>
  <c r="U76" i="38" s="1"/>
  <c r="R76" i="38"/>
  <c r="O76" i="38"/>
  <c r="L76" i="38"/>
  <c r="I76" i="38"/>
  <c r="F76" i="38"/>
  <c r="T75" i="38"/>
  <c r="S75" i="38"/>
  <c r="R75" i="38"/>
  <c r="O75" i="38"/>
  <c r="L75" i="38"/>
  <c r="I75" i="38"/>
  <c r="F75" i="38"/>
  <c r="T74" i="38"/>
  <c r="S74" i="38"/>
  <c r="R74" i="38"/>
  <c r="O74" i="38"/>
  <c r="L74" i="38"/>
  <c r="I74" i="38"/>
  <c r="F74" i="38"/>
  <c r="T73" i="38"/>
  <c r="S73" i="38"/>
  <c r="U73" i="38" s="1"/>
  <c r="R73" i="38"/>
  <c r="O73" i="38"/>
  <c r="L73" i="38"/>
  <c r="I73" i="38"/>
  <c r="F73" i="38"/>
  <c r="Q72" i="38"/>
  <c r="P72" i="38"/>
  <c r="N72" i="38"/>
  <c r="M72" i="38"/>
  <c r="K72" i="38"/>
  <c r="J72" i="38"/>
  <c r="H72" i="38"/>
  <c r="G72" i="38"/>
  <c r="E72" i="38"/>
  <c r="D72" i="38"/>
  <c r="T71" i="38"/>
  <c r="S71" i="38"/>
  <c r="R71" i="38"/>
  <c r="O71" i="38"/>
  <c r="L71" i="38"/>
  <c r="I71" i="38"/>
  <c r="F71" i="38"/>
  <c r="T70" i="38"/>
  <c r="S70" i="38"/>
  <c r="R70" i="38"/>
  <c r="O70" i="38"/>
  <c r="L70" i="38"/>
  <c r="I70" i="38"/>
  <c r="F70" i="38"/>
  <c r="T69" i="38"/>
  <c r="S69" i="38"/>
  <c r="R69" i="38"/>
  <c r="O69" i="38"/>
  <c r="L69" i="38"/>
  <c r="I69" i="38"/>
  <c r="F69" i="38"/>
  <c r="T68" i="38"/>
  <c r="S68" i="38"/>
  <c r="U68" i="38" s="1"/>
  <c r="R68" i="38"/>
  <c r="O68" i="38"/>
  <c r="L68" i="38"/>
  <c r="I68" i="38"/>
  <c r="F68" i="38"/>
  <c r="T67" i="38"/>
  <c r="S67" i="38"/>
  <c r="R67" i="38"/>
  <c r="O67" i="38"/>
  <c r="L67" i="38"/>
  <c r="I67" i="38"/>
  <c r="F67" i="38"/>
  <c r="T66" i="38"/>
  <c r="S66" i="38"/>
  <c r="R66" i="38"/>
  <c r="O66" i="38"/>
  <c r="L66" i="38"/>
  <c r="I66" i="38"/>
  <c r="F66" i="38"/>
  <c r="Q65" i="38"/>
  <c r="P65" i="38"/>
  <c r="N65" i="38"/>
  <c r="M65" i="38"/>
  <c r="K65" i="38"/>
  <c r="J65" i="38"/>
  <c r="H65" i="38"/>
  <c r="G65" i="38"/>
  <c r="E65" i="38"/>
  <c r="D65" i="38"/>
  <c r="T64" i="38"/>
  <c r="S64" i="38"/>
  <c r="R64" i="38"/>
  <c r="O64" i="38"/>
  <c r="L64" i="38"/>
  <c r="I64" i="38"/>
  <c r="F64" i="38"/>
  <c r="T63" i="38"/>
  <c r="S63" i="38"/>
  <c r="R63" i="38"/>
  <c r="O63" i="38"/>
  <c r="L63" i="38"/>
  <c r="I63" i="38"/>
  <c r="F63" i="38"/>
  <c r="T62" i="38"/>
  <c r="S62" i="38"/>
  <c r="R62" i="38"/>
  <c r="O62" i="38"/>
  <c r="L62" i="38"/>
  <c r="I62" i="38"/>
  <c r="F62" i="38"/>
  <c r="F58" i="38" s="1"/>
  <c r="T61" i="38"/>
  <c r="S61" i="38"/>
  <c r="U61" i="38" s="1"/>
  <c r="R61" i="38"/>
  <c r="O61" i="38"/>
  <c r="L61" i="38"/>
  <c r="I61" i="38"/>
  <c r="F61" i="38"/>
  <c r="T60" i="38"/>
  <c r="S60" i="38"/>
  <c r="R60" i="38"/>
  <c r="O60" i="38"/>
  <c r="L60" i="38"/>
  <c r="I60" i="38"/>
  <c r="F60" i="38"/>
  <c r="T59" i="38"/>
  <c r="S59" i="38"/>
  <c r="R59" i="38"/>
  <c r="O59" i="38"/>
  <c r="L59" i="38"/>
  <c r="I59" i="38"/>
  <c r="F59" i="38"/>
  <c r="Q58" i="38"/>
  <c r="P58" i="38"/>
  <c r="N58" i="38"/>
  <c r="M58" i="38"/>
  <c r="K58" i="38"/>
  <c r="J58" i="38"/>
  <c r="H58" i="38"/>
  <c r="G58" i="38"/>
  <c r="E58" i="38"/>
  <c r="D58" i="38"/>
  <c r="T57" i="38"/>
  <c r="S57" i="38"/>
  <c r="U57" i="38" s="1"/>
  <c r="R57" i="38"/>
  <c r="O57" i="38"/>
  <c r="L57" i="38"/>
  <c r="I57" i="38"/>
  <c r="F57" i="38"/>
  <c r="T56" i="38"/>
  <c r="S56" i="38"/>
  <c r="R56" i="38"/>
  <c r="O56" i="38"/>
  <c r="L56" i="38"/>
  <c r="I56" i="38"/>
  <c r="F56" i="38"/>
  <c r="T55" i="38"/>
  <c r="S55" i="38"/>
  <c r="U55" i="38" s="1"/>
  <c r="R55" i="38"/>
  <c r="O55" i="38"/>
  <c r="L55" i="38"/>
  <c r="I55" i="38"/>
  <c r="F55" i="38"/>
  <c r="T54" i="38"/>
  <c r="S54" i="38"/>
  <c r="R54" i="38"/>
  <c r="O54" i="38"/>
  <c r="L54" i="38"/>
  <c r="I54" i="38"/>
  <c r="F54" i="38"/>
  <c r="T53" i="38"/>
  <c r="S53" i="38"/>
  <c r="U53" i="38" s="1"/>
  <c r="R53" i="38"/>
  <c r="O53" i="38"/>
  <c r="L53" i="38"/>
  <c r="I53" i="38"/>
  <c r="F53" i="38"/>
  <c r="T52" i="38"/>
  <c r="U52" i="38" s="1"/>
  <c r="S52" i="38"/>
  <c r="R52" i="38"/>
  <c r="O52" i="38"/>
  <c r="L52" i="38"/>
  <c r="I52" i="38"/>
  <c r="F52" i="38"/>
  <c r="Q51" i="38"/>
  <c r="P51" i="38"/>
  <c r="N51" i="38"/>
  <c r="M51" i="38"/>
  <c r="K51" i="38"/>
  <c r="J51" i="38"/>
  <c r="H51" i="38"/>
  <c r="G51" i="38"/>
  <c r="E51" i="38"/>
  <c r="D51" i="38"/>
  <c r="T50" i="38"/>
  <c r="S50" i="38"/>
  <c r="R50" i="38"/>
  <c r="O50" i="38"/>
  <c r="L50" i="38"/>
  <c r="I50" i="38"/>
  <c r="F50" i="38"/>
  <c r="T49" i="38"/>
  <c r="S49" i="38"/>
  <c r="R49" i="38"/>
  <c r="O49" i="38"/>
  <c r="L49" i="38"/>
  <c r="L44" i="38" s="1"/>
  <c r="I49" i="38"/>
  <c r="F49" i="38"/>
  <c r="T48" i="38"/>
  <c r="S48" i="38"/>
  <c r="U48" i="38" s="1"/>
  <c r="R48" i="38"/>
  <c r="O48" i="38"/>
  <c r="L48" i="38"/>
  <c r="I48" i="38"/>
  <c r="F48" i="38"/>
  <c r="T47" i="38"/>
  <c r="S47" i="38"/>
  <c r="U47" i="38"/>
  <c r="R47" i="38"/>
  <c r="O47" i="38"/>
  <c r="L47" i="38"/>
  <c r="I47" i="38"/>
  <c r="F47" i="38"/>
  <c r="T46" i="38"/>
  <c r="S46" i="38"/>
  <c r="R46" i="38"/>
  <c r="O46" i="38"/>
  <c r="L46" i="38"/>
  <c r="I46" i="38"/>
  <c r="F46" i="38"/>
  <c r="T45" i="38"/>
  <c r="S45" i="38"/>
  <c r="R45" i="38"/>
  <c r="O45" i="38"/>
  <c r="O44" i="38" s="1"/>
  <c r="L45" i="38"/>
  <c r="I45" i="38"/>
  <c r="F45" i="38"/>
  <c r="Q44" i="38"/>
  <c r="P44" i="38"/>
  <c r="N44" i="38"/>
  <c r="M44" i="38"/>
  <c r="K44" i="38"/>
  <c r="J44" i="38"/>
  <c r="H44" i="38"/>
  <c r="G44" i="38"/>
  <c r="E44" i="38"/>
  <c r="D44" i="38"/>
  <c r="T43" i="38"/>
  <c r="S43" i="38"/>
  <c r="R43" i="38"/>
  <c r="O43" i="38"/>
  <c r="L43" i="38"/>
  <c r="I43" i="38"/>
  <c r="F43" i="38"/>
  <c r="T42" i="38"/>
  <c r="S42" i="38"/>
  <c r="U42" i="38" s="1"/>
  <c r="R42" i="38"/>
  <c r="O42" i="38"/>
  <c r="L42" i="38"/>
  <c r="I42" i="38"/>
  <c r="F42" i="38"/>
  <c r="T41" i="38"/>
  <c r="S41" i="38"/>
  <c r="R41" i="38"/>
  <c r="O41" i="38"/>
  <c r="L41" i="38"/>
  <c r="I41" i="38"/>
  <c r="F41" i="38"/>
  <c r="T40" i="38"/>
  <c r="S40" i="38"/>
  <c r="U40" i="38" s="1"/>
  <c r="R40" i="38"/>
  <c r="O40" i="38"/>
  <c r="L40" i="38"/>
  <c r="I40" i="38"/>
  <c r="F40" i="38"/>
  <c r="T39" i="38"/>
  <c r="S39" i="38"/>
  <c r="R39" i="38"/>
  <c r="O39" i="38"/>
  <c r="L39" i="38"/>
  <c r="I39" i="38"/>
  <c r="F39" i="38"/>
  <c r="T38" i="38"/>
  <c r="S38" i="38"/>
  <c r="U38" i="38" s="1"/>
  <c r="R38" i="38"/>
  <c r="O38" i="38"/>
  <c r="L38" i="38"/>
  <c r="I38" i="38"/>
  <c r="F38" i="38"/>
  <c r="Q37" i="38"/>
  <c r="P37" i="38"/>
  <c r="N37" i="38"/>
  <c r="M37" i="38"/>
  <c r="K37" i="38"/>
  <c r="J37" i="38"/>
  <c r="H37" i="38"/>
  <c r="G37" i="38"/>
  <c r="E37" i="38"/>
  <c r="D37" i="38"/>
  <c r="T36" i="38"/>
  <c r="S36" i="38"/>
  <c r="R36" i="38"/>
  <c r="O36" i="38"/>
  <c r="L36" i="38"/>
  <c r="I36" i="38"/>
  <c r="F36" i="38"/>
  <c r="T35" i="38"/>
  <c r="S35" i="38"/>
  <c r="U35" i="38" s="1"/>
  <c r="R35" i="38"/>
  <c r="O35" i="38"/>
  <c r="L35" i="38"/>
  <c r="I35" i="38"/>
  <c r="F35" i="38"/>
  <c r="T34" i="38"/>
  <c r="S34" i="38"/>
  <c r="R34" i="38"/>
  <c r="O34" i="38"/>
  <c r="L34" i="38"/>
  <c r="I34" i="38"/>
  <c r="F34" i="38"/>
  <c r="T33" i="38"/>
  <c r="S33" i="38"/>
  <c r="U33" i="38" s="1"/>
  <c r="R33" i="38"/>
  <c r="O33" i="38"/>
  <c r="L33" i="38"/>
  <c r="I33" i="38"/>
  <c r="F33" i="38"/>
  <c r="T32" i="38"/>
  <c r="S32" i="38"/>
  <c r="R32" i="38"/>
  <c r="O32" i="38"/>
  <c r="L32" i="38"/>
  <c r="I32" i="38"/>
  <c r="F32" i="38"/>
  <c r="T31" i="38"/>
  <c r="S31" i="38"/>
  <c r="R31" i="38"/>
  <c r="R30" i="38"/>
  <c r="O31" i="38"/>
  <c r="L31" i="38"/>
  <c r="I31" i="38"/>
  <c r="F31" i="38"/>
  <c r="F30" i="38" s="1"/>
  <c r="Q30" i="38"/>
  <c r="P30" i="38"/>
  <c r="N30" i="38"/>
  <c r="M30" i="38"/>
  <c r="K30" i="38"/>
  <c r="J30" i="38"/>
  <c r="H30" i="38"/>
  <c r="G30" i="38"/>
  <c r="E30" i="38"/>
  <c r="D30" i="38"/>
  <c r="T29" i="38"/>
  <c r="S29" i="38"/>
  <c r="R29" i="38"/>
  <c r="O29" i="38"/>
  <c r="L29" i="38"/>
  <c r="I29" i="38"/>
  <c r="F29" i="38"/>
  <c r="T28" i="38"/>
  <c r="S28" i="38"/>
  <c r="R28" i="38"/>
  <c r="O28" i="38"/>
  <c r="L28" i="38"/>
  <c r="I28" i="38"/>
  <c r="F28" i="38"/>
  <c r="T27" i="38"/>
  <c r="S27" i="38"/>
  <c r="U27" i="38" s="1"/>
  <c r="R27" i="38"/>
  <c r="O27" i="38"/>
  <c r="L27" i="38"/>
  <c r="I27" i="38"/>
  <c r="F27" i="38"/>
  <c r="T26" i="38"/>
  <c r="U26" i="38" s="1"/>
  <c r="S26" i="38"/>
  <c r="R26" i="38"/>
  <c r="O26" i="38"/>
  <c r="L26" i="38"/>
  <c r="I26" i="38"/>
  <c r="F26" i="38"/>
  <c r="T25" i="38"/>
  <c r="S25" i="38"/>
  <c r="U25" i="38" s="1"/>
  <c r="R25" i="38"/>
  <c r="O25" i="38"/>
  <c r="L25" i="38"/>
  <c r="I25" i="38"/>
  <c r="F25" i="38"/>
  <c r="T24" i="38"/>
  <c r="S24" i="38"/>
  <c r="R24" i="38"/>
  <c r="O24" i="38"/>
  <c r="L24" i="38"/>
  <c r="I24" i="38"/>
  <c r="F24" i="38"/>
  <c r="Q23" i="38"/>
  <c r="P23" i="38"/>
  <c r="N23" i="38"/>
  <c r="M23" i="38"/>
  <c r="K23" i="38"/>
  <c r="J23" i="38"/>
  <c r="H23" i="38"/>
  <c r="G23" i="38"/>
  <c r="E23" i="38"/>
  <c r="D23" i="38"/>
  <c r="T22" i="38"/>
  <c r="S22" i="38"/>
  <c r="U22" i="38" s="1"/>
  <c r="R22" i="38"/>
  <c r="O22" i="38"/>
  <c r="L22" i="38"/>
  <c r="I22" i="38"/>
  <c r="F22" i="38"/>
  <c r="T21" i="38"/>
  <c r="S21" i="38"/>
  <c r="R21" i="38"/>
  <c r="O21" i="38"/>
  <c r="L21" i="38"/>
  <c r="I21" i="38"/>
  <c r="F21" i="38"/>
  <c r="T20" i="38"/>
  <c r="S20" i="38"/>
  <c r="R20" i="38"/>
  <c r="O20" i="38"/>
  <c r="L20" i="38"/>
  <c r="I20" i="38"/>
  <c r="F20" i="38"/>
  <c r="T19" i="38"/>
  <c r="S19" i="38"/>
  <c r="R19" i="38"/>
  <c r="O19" i="38"/>
  <c r="L19" i="38"/>
  <c r="I19" i="38"/>
  <c r="F19" i="38"/>
  <c r="T18" i="38"/>
  <c r="S18" i="38"/>
  <c r="R18" i="38"/>
  <c r="O18" i="38"/>
  <c r="L18" i="38"/>
  <c r="I18" i="38"/>
  <c r="F18" i="38"/>
  <c r="T17" i="38"/>
  <c r="S17" i="38"/>
  <c r="U17" i="38" s="1"/>
  <c r="R17" i="38"/>
  <c r="O17" i="38"/>
  <c r="L17" i="38"/>
  <c r="I17" i="38"/>
  <c r="F17" i="38"/>
  <c r="Q16" i="38"/>
  <c r="P16" i="38"/>
  <c r="N16" i="38"/>
  <c r="M16" i="38"/>
  <c r="K16" i="38"/>
  <c r="J16" i="38"/>
  <c r="H16" i="38"/>
  <c r="G16" i="38"/>
  <c r="E16" i="38"/>
  <c r="D16" i="38"/>
  <c r="T15" i="38"/>
  <c r="S15" i="38"/>
  <c r="R15" i="38"/>
  <c r="O15" i="38"/>
  <c r="L15" i="38"/>
  <c r="I15" i="38"/>
  <c r="F15" i="38"/>
  <c r="T14" i="38"/>
  <c r="S14" i="38"/>
  <c r="R14" i="38"/>
  <c r="O14" i="38"/>
  <c r="L14" i="38"/>
  <c r="I14" i="38"/>
  <c r="F14" i="38"/>
  <c r="T13" i="38"/>
  <c r="S13" i="38"/>
  <c r="R13" i="38"/>
  <c r="O13" i="38"/>
  <c r="L13" i="38"/>
  <c r="I13" i="38"/>
  <c r="F13" i="38"/>
  <c r="T12" i="38"/>
  <c r="S12" i="38"/>
  <c r="R12" i="38"/>
  <c r="O12" i="38"/>
  <c r="L12" i="38"/>
  <c r="I12" i="38"/>
  <c r="F12" i="38"/>
  <c r="T11" i="38"/>
  <c r="S11" i="38"/>
  <c r="R11" i="38"/>
  <c r="O11" i="38"/>
  <c r="L11" i="38"/>
  <c r="I11" i="38"/>
  <c r="F11" i="38"/>
  <c r="T10" i="38"/>
  <c r="T127" i="38" s="1"/>
  <c r="S10" i="38"/>
  <c r="S9" i="38" s="1"/>
  <c r="R10" i="38"/>
  <c r="O10" i="38"/>
  <c r="L10" i="38"/>
  <c r="I10" i="38"/>
  <c r="F10" i="38"/>
  <c r="Q9" i="38"/>
  <c r="P9" i="38"/>
  <c r="N9" i="38"/>
  <c r="M9" i="38"/>
  <c r="K9" i="38"/>
  <c r="J9" i="38"/>
  <c r="H9" i="38"/>
  <c r="G9" i="38"/>
  <c r="E9" i="38"/>
  <c r="D9" i="38"/>
  <c r="L127" i="38"/>
  <c r="U46" i="38"/>
  <c r="I16" i="38" l="1"/>
  <c r="L16" i="38"/>
  <c r="L93" i="38"/>
  <c r="U98" i="38"/>
  <c r="T107" i="38"/>
  <c r="S130" i="38"/>
  <c r="O58" i="38"/>
  <c r="D121" i="38"/>
  <c r="U20" i="38"/>
  <c r="U82" i="38"/>
  <c r="U85" i="38"/>
  <c r="U92" i="38"/>
  <c r="R93" i="38"/>
  <c r="U95" i="38"/>
  <c r="U96" i="38"/>
  <c r="F100" i="38"/>
  <c r="R100" i="38"/>
  <c r="U106" i="38"/>
  <c r="R107" i="38"/>
  <c r="I107" i="38"/>
  <c r="U109" i="38"/>
  <c r="U113" i="38"/>
  <c r="I114" i="38"/>
  <c r="S114" i="38"/>
  <c r="U119" i="38"/>
  <c r="M133" i="38"/>
  <c r="F128" i="38"/>
  <c r="R128" i="38"/>
  <c r="I132" i="38"/>
  <c r="O132" i="38"/>
  <c r="J179" i="50"/>
  <c r="G179" i="50"/>
  <c r="T9" i="38"/>
  <c r="T128" i="38"/>
  <c r="I37" i="38"/>
  <c r="T51" i="38"/>
  <c r="O51" i="38"/>
  <c r="R51" i="38"/>
  <c r="I65" i="38"/>
  <c r="I72" i="38"/>
  <c r="O114" i="38"/>
  <c r="F114" i="38"/>
  <c r="D133" i="38"/>
  <c r="U13" i="38"/>
  <c r="P121" i="38"/>
  <c r="R9" i="38"/>
  <c r="S131" i="38"/>
  <c r="T132" i="38"/>
  <c r="H121" i="38"/>
  <c r="R16" i="38"/>
  <c r="U18" i="38"/>
  <c r="T129" i="38"/>
  <c r="F16" i="38"/>
  <c r="I23" i="38"/>
  <c r="U36" i="38"/>
  <c r="S37" i="38"/>
  <c r="U45" i="38"/>
  <c r="R44" i="38"/>
  <c r="U50" i="38"/>
  <c r="I51" i="38"/>
  <c r="F51" i="38"/>
  <c r="U56" i="38"/>
  <c r="U67" i="38"/>
  <c r="U71" i="38"/>
  <c r="L72" i="38"/>
  <c r="U74" i="38"/>
  <c r="O72" i="38"/>
  <c r="U75" i="38"/>
  <c r="F72" i="38"/>
  <c r="U77" i="38"/>
  <c r="U80" i="38"/>
  <c r="L79" i="38"/>
  <c r="O93" i="38"/>
  <c r="F93" i="38"/>
  <c r="U97" i="38"/>
  <c r="U99" i="38"/>
  <c r="O107" i="38"/>
  <c r="U108" i="38"/>
  <c r="L107" i="38"/>
  <c r="U110" i="38"/>
  <c r="U112" i="38"/>
  <c r="R114" i="38"/>
  <c r="U118" i="38"/>
  <c r="F127" i="38"/>
  <c r="I127" i="38"/>
  <c r="Q133" i="38"/>
  <c r="L131" i="38"/>
  <c r="R131" i="38"/>
  <c r="V179" i="50"/>
  <c r="S58" i="38"/>
  <c r="S16" i="38"/>
  <c r="O65" i="38"/>
  <c r="T65" i="38"/>
  <c r="R79" i="38"/>
  <c r="S86" i="38"/>
  <c r="F86" i="38"/>
  <c r="I100" i="38"/>
  <c r="L114" i="38"/>
  <c r="F129" i="38"/>
  <c r="O130" i="38"/>
  <c r="O133" i="38" s="1"/>
  <c r="U14" i="38"/>
  <c r="P133" i="38"/>
  <c r="O9" i="38"/>
  <c r="L9" i="38"/>
  <c r="F9" i="38"/>
  <c r="E121" i="38"/>
  <c r="O23" i="38"/>
  <c r="U28" i="38"/>
  <c r="L37" i="38"/>
  <c r="U39" i="38"/>
  <c r="O37" i="38"/>
  <c r="I44" i="38"/>
  <c r="I58" i="38"/>
  <c r="U60" i="38"/>
  <c r="R58" i="38"/>
  <c r="U64" i="38"/>
  <c r="R65" i="38"/>
  <c r="L65" i="38"/>
  <c r="L86" i="38"/>
  <c r="T100" i="38"/>
  <c r="F107" i="38"/>
  <c r="E133" i="38"/>
  <c r="N121" i="38"/>
  <c r="M121" i="38"/>
  <c r="S129" i="38"/>
  <c r="J121" i="38"/>
  <c r="S132" i="38"/>
  <c r="I30" i="38"/>
  <c r="T30" i="38"/>
  <c r="L51" i="38"/>
  <c r="F65" i="38"/>
  <c r="T86" i="38"/>
  <c r="I86" i="38"/>
  <c r="Q121" i="38"/>
  <c r="S72" i="38"/>
  <c r="U15" i="38"/>
  <c r="U115" i="38"/>
  <c r="G133" i="38"/>
  <c r="S107" i="38"/>
  <c r="U10" i="38"/>
  <c r="U11" i="38"/>
  <c r="R23" i="38"/>
  <c r="O30" i="38"/>
  <c r="U31" i="38"/>
  <c r="U41" i="38"/>
  <c r="U54" i="38"/>
  <c r="U51" i="38" s="1"/>
  <c r="U62" i="38"/>
  <c r="U63" i="38"/>
  <c r="U66" i="38"/>
  <c r="U70" i="38"/>
  <c r="U81" i="38"/>
  <c r="F79" i="38"/>
  <c r="U89" i="38"/>
  <c r="I93" i="38"/>
  <c r="S93" i="38"/>
  <c r="T93" i="38"/>
  <c r="O100" i="38"/>
  <c r="U103" i="38"/>
  <c r="L100" i="38"/>
  <c r="K133" i="38"/>
  <c r="I129" i="38"/>
  <c r="R129" i="38"/>
  <c r="O131" i="38"/>
  <c r="F132" i="38"/>
  <c r="T58" i="38"/>
  <c r="S127" i="38"/>
  <c r="U12" i="38"/>
  <c r="G121" i="38"/>
  <c r="I9" i="38"/>
  <c r="T131" i="38"/>
  <c r="U131" i="38" s="1"/>
  <c r="L30" i="38"/>
  <c r="R37" i="38"/>
  <c r="R72" i="38"/>
  <c r="O86" i="38"/>
  <c r="T114" i="38"/>
  <c r="U21" i="38"/>
  <c r="T16" i="38"/>
  <c r="S23" i="38"/>
  <c r="U24" i="38"/>
  <c r="T130" i="38"/>
  <c r="T44" i="38"/>
  <c r="O79" i="38"/>
  <c r="R86" i="38"/>
  <c r="U101" i="38"/>
  <c r="U102" i="38"/>
  <c r="S100" i="38"/>
  <c r="J133" i="38"/>
  <c r="N133" i="38"/>
  <c r="K121" i="38"/>
  <c r="U32" i="38"/>
  <c r="S30" i="38"/>
  <c r="F37" i="38"/>
  <c r="T72" i="38"/>
  <c r="T79" i="38"/>
  <c r="S65" i="38"/>
  <c r="I133" i="38"/>
  <c r="S128" i="38"/>
  <c r="O16" i="38"/>
  <c r="U19" i="38"/>
  <c r="F23" i="38"/>
  <c r="T23" i="38"/>
  <c r="L23" i="38"/>
  <c r="U29" i="38"/>
  <c r="U34" i="38"/>
  <c r="T37" i="38"/>
  <c r="U43" i="38"/>
  <c r="U37" i="38" s="1"/>
  <c r="F44" i="38"/>
  <c r="U49" i="38"/>
  <c r="U44" i="38" s="1"/>
  <c r="S44" i="38"/>
  <c r="S51" i="38"/>
  <c r="L58" i="38"/>
  <c r="U59" i="38"/>
  <c r="U69" i="38"/>
  <c r="U78" i="38"/>
  <c r="U72" i="38" s="1"/>
  <c r="S79" i="38"/>
  <c r="U84" i="38"/>
  <c r="U88" i="38"/>
  <c r="U86" i="38" s="1"/>
  <c r="U94" i="38"/>
  <c r="U93" i="38" s="1"/>
  <c r="U105" i="38"/>
  <c r="U116" i="38"/>
  <c r="U120" i="38"/>
  <c r="R127" i="38"/>
  <c r="R133" i="38" s="1"/>
  <c r="L128" i="38"/>
  <c r="L133" i="38" s="1"/>
  <c r="O121" i="38" l="1"/>
  <c r="U107" i="38"/>
  <c r="U114" i="38"/>
  <c r="U65" i="38"/>
  <c r="F121" i="38"/>
  <c r="U16" i="38"/>
  <c r="U128" i="38"/>
  <c r="U9" i="38"/>
  <c r="U132" i="38"/>
  <c r="U129" i="38"/>
  <c r="F133" i="38"/>
  <c r="L121" i="38"/>
  <c r="S121" i="38"/>
  <c r="T121" i="38"/>
  <c r="I121" i="38"/>
  <c r="U79" i="38"/>
  <c r="U58" i="38"/>
  <c r="T133" i="38"/>
  <c r="R121" i="38"/>
  <c r="U30" i="38"/>
  <c r="U23" i="38"/>
  <c r="U130" i="38"/>
  <c r="U100" i="38"/>
  <c r="S133" i="38"/>
  <c r="U127" i="38"/>
  <c r="U121" i="38" l="1"/>
  <c r="U133" i="38"/>
</calcChain>
</file>

<file path=xl/sharedStrings.xml><?xml version="1.0" encoding="utf-8"?>
<sst xmlns="http://schemas.openxmlformats.org/spreadsheetml/2006/main" count="412" uniqueCount="75">
  <si>
    <t>SISTEMA NACIONAL DE SEGURIDAD PÚBLICA</t>
  </si>
  <si>
    <t>(PESOS)</t>
  </si>
  <si>
    <t>FINANCIAMIENTO CONJUNTO</t>
  </si>
  <si>
    <t>EJERCIDO</t>
  </si>
  <si>
    <t>COMPROMETIDO</t>
  </si>
  <si>
    <t>SALDO</t>
  </si>
  <si>
    <t>Sistema Nacional de Información</t>
  </si>
  <si>
    <t>T O T A L E S</t>
  </si>
  <si>
    <t>Red Nacional de Telecomunicaciones</t>
  </si>
  <si>
    <t>ESTATAL</t>
  </si>
  <si>
    <t>FEDERAL</t>
  </si>
  <si>
    <t>PRESUPUESTO CONVENIDO</t>
  </si>
  <si>
    <t>DEVENGADO</t>
  </si>
  <si>
    <t>MORELOS</t>
  </si>
  <si>
    <t>PROGRAMA</t>
  </si>
  <si>
    <t>CAPÍTULO</t>
  </si>
  <si>
    <t>ANEXO TÉCNICO / PROGRAMA CON PRIORIDAD NACIONAL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</si>
  <si>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</si>
  <si>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</si>
  <si>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</si>
  <si>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</si>
  <si>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</si>
  <si>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</si>
  <si>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</si>
  <si>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</si>
  <si>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</si>
  <si>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Profesionalización de las Instituciones de Seguridad Pública</t>
  </si>
  <si>
    <t>Instrumentación de la Estrategia en el Combate al Secuestro (UECS)</t>
  </si>
  <si>
    <t>Implementación de Centros de Operación Estrategica (COE'S)</t>
  </si>
  <si>
    <t>Huella Balística y Rastreo Computarizado de Armamento (IBIS/ETRACE)</t>
  </si>
  <si>
    <t>Acceso a la Justicia para las Mujeres</t>
  </si>
  <si>
    <t>Fortalecimiento de las Capacidades Humanas y Tecnológicas del Sistema Penitenciario Nacional</t>
  </si>
  <si>
    <t>Sistema Nacional de Información (Bases de Datos)</t>
  </si>
  <si>
    <t>Servicios de Llamadas de Emergencia 066 y de Denuncia 089</t>
  </si>
  <si>
    <t>Registro Público Vehicular</t>
  </si>
  <si>
    <t>Unidad de Inteligencia Patrimonial y Económica (UIPE´S)</t>
  </si>
  <si>
    <t>Evaluación de los Distintos Programas o Acciones</t>
  </si>
  <si>
    <t>Fortalecimiento de las Instituciones de Seguridad Pública, Procuración y Administración de Justicia</t>
  </si>
  <si>
    <t>FED</t>
  </si>
  <si>
    <t>EST</t>
  </si>
  <si>
    <t>Nuevo Sistemade Justicia Penal</t>
  </si>
  <si>
    <t>EJERCICIO 2012</t>
  </si>
  <si>
    <t>PAGADO</t>
  </si>
  <si>
    <t>AVANCE EN LA APLICACION DE LOS RECURSOS ASIGNADOS A LOS PROGRAMAS DE SEGURIDAD PUBLICA
(CORTE AL: 31 de diciembre de 2015)</t>
  </si>
  <si>
    <t>SUBPROGRAMA</t>
  </si>
  <si>
    <t>Desarrollo de Capacidades en las Instituciones Locales para el Diseño de Políticas Públicas Destinadas a la Prevención Social de la Violencia y la Delincuencia con Participación Ciudadana en Temas de Seguridad Pública</t>
  </si>
  <si>
    <t>Prevención social de la violencia y la delincuencia con participación ciudadana</t>
  </si>
  <si>
    <t>Desarrollo, Profesionalización y Certificación Policial</t>
  </si>
  <si>
    <t>Tecnologías, Infraestructura y Equipamiento de Apoyo a la Operación Policial</t>
  </si>
  <si>
    <t>Red Nacional de Radiocomunicación</t>
  </si>
  <si>
    <t>Implementación y Desarrollo del Sistema de Justicia Penal y Sistemas Complementarios</t>
  </si>
  <si>
    <t>Fortalecimiento al Sistema Penitenciario Nacional y de Ejecución de Medidas para Adolescentes</t>
  </si>
  <si>
    <t>Desarrollo de las Ciencias Forenses en la Investigación de Hechos Delictivos</t>
  </si>
  <si>
    <t>Sistema Nacional de Información para la Seguridad Pública</t>
  </si>
  <si>
    <t>Sistema Nacional de Atención de Llamadas de Emergencia y Denuncias Ciudadanas</t>
  </si>
  <si>
    <t>Fortalecimiento de Capacidades para la Prevención y Combate a Delitos de Alto Impacto</t>
  </si>
  <si>
    <t>Especialización de las Instancias Responsables de la Búsqueda de Personas</t>
  </si>
  <si>
    <t>Anexo Técnico
Programa con Prioridad Nacional y Subprograma</t>
  </si>
  <si>
    <t>Sistema de Videovigilancia</t>
  </si>
  <si>
    <t>Fortalecimiento de Programas Prioritarios Locales de las Instituciones  de Seguridad Pública e Impartición de Justicia</t>
  </si>
  <si>
    <t>Seguimiento y Evaluación</t>
  </si>
  <si>
    <t>SALDO POR EJERCER</t>
  </si>
  <si>
    <t>Implementación y Desarrollo del Sistema de Justicia Penal</t>
  </si>
  <si>
    <t>Fortalecimiento de las Unidades Estatales de Supervisión a Medidas Cautelares y Suspensión del Proceso</t>
  </si>
  <si>
    <t>Fortalecimiento de Órganos Especializados en Mecanismos Alternativos de Solución de Controversias en materia Penal y las Unidades de Atención Temprana</t>
  </si>
  <si>
    <t>Modelo Nacional de Policía en Funciones de Seguridad Procesal</t>
  </si>
  <si>
    <t>Fortalecimiento de Asesorías Jurídicas de Víctimas</t>
  </si>
  <si>
    <t>Fortalecimiento al Sistema Penitenciario Nacional</t>
  </si>
  <si>
    <t>Fortalecimiento de la Autoridad Administrativa Especializada del Sistema de Justicia Penal para Adolescentes</t>
  </si>
  <si>
    <t>Acreditación (certificación) de establecimientos penitenciarios</t>
  </si>
  <si>
    <t>Modelo Homologado de Unidades de Policía Cibernética</t>
  </si>
  <si>
    <t>Entidad Federativa: PUEBLA</t>
  </si>
  <si>
    <t>(CIFRAS AL: 31 DE MARZO DE 2018)</t>
  </si>
  <si>
    <t>AVANCE EN LA APLICACIÓN DE LOS RECURSOS ASIGNADOS A LOS PROGRAMAS DE SEGURIDAD PÚBLICA 2018</t>
  </si>
  <si>
    <t>FORMATO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</si>
</sst>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0.0%"/>
    <numFmt numFmtId="166" formatCode="00"/>
    <numFmt numFmtId="167" formatCode="#,##0.00_ ;[Red]\-#,##0.00\ "/>
  </numFmts>
  <fonts count="39">
    <font>
      <sz val="10"/>
      <name val="Arial"/>
    </font>
    <font>
      <sz val="10"/>
      <name val="Arial"/>
      <family val="2"/>
    </font>
    <font>
      <b/>
      <sz val="22"/>
      <color indexed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sz val="10"/>
      <name val="Gotham Book"/>
      <family val="3"/>
    </font>
    <font>
      <sz val="18"/>
      <name val="Gotham Book"/>
      <family val="3"/>
    </font>
    <font>
      <b/>
      <sz val="18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sz val="10"/>
      <name val="Arial"/>
      <family val="2"/>
    </font>
    <font>
      <b/>
      <sz val="18"/>
      <name val="Gotham Book"/>
      <family val="3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28"/>
      <color theme="3" tint="-0.249977111117893"/>
      <name val="Arial"/>
      <family val="2"/>
    </font>
    <font>
      <b/>
      <sz val="30"/>
      <name val="Arial"/>
      <family val="2"/>
    </font>
    <font>
      <b/>
      <sz val="22"/>
      <color indexed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3" applyNumberFormat="0" applyFill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0" borderId="0"/>
    <xf numFmtId="0" fontId="24" fillId="0" borderId="0"/>
    <xf numFmtId="0" fontId="23" fillId="0" borderId="0"/>
    <xf numFmtId="0" fontId="23" fillId="0" borderId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5">
    <xf numFmtId="0" fontId="0" fillId="0" borderId="0" xfId="0"/>
    <xf numFmtId="0" fontId="27" fillId="0" borderId="0" xfId="43" applyFont="1" applyAlignment="1">
      <alignment vertical="center"/>
    </xf>
    <xf numFmtId="0" fontId="28" fillId="0" borderId="0" xfId="43" applyFont="1" applyBorder="1" applyAlignment="1">
      <alignment vertical="center"/>
    </xf>
    <xf numFmtId="41" fontId="29" fillId="25" borderId="12" xfId="43" applyNumberFormat="1" applyFont="1" applyFill="1" applyBorder="1" applyAlignment="1">
      <alignment horizontal="center" vertical="center" wrapText="1"/>
    </xf>
    <xf numFmtId="0" fontId="30" fillId="0" borderId="0" xfId="43" applyFont="1" applyAlignment="1">
      <alignment vertical="center"/>
    </xf>
    <xf numFmtId="4" fontId="31" fillId="0" borderId="0" xfId="43" applyNumberFormat="1" applyFont="1" applyBorder="1" applyAlignment="1">
      <alignment horizontal="left" vertical="center" wrapText="1"/>
    </xf>
    <xf numFmtId="0" fontId="31" fillId="0" borderId="0" xfId="43" applyFont="1" applyBorder="1" applyAlignment="1">
      <alignment horizontal="left" vertical="center" wrapText="1"/>
    </xf>
    <xf numFmtId="0" fontId="4" fillId="0" borderId="0" xfId="43" applyFont="1" applyAlignment="1">
      <alignment vertical="center"/>
    </xf>
    <xf numFmtId="0" fontId="4" fillId="25" borderId="12" xfId="43" applyFont="1" applyFill="1" applyBorder="1" applyAlignment="1">
      <alignment horizontal="center" vertical="center"/>
    </xf>
    <xf numFmtId="0" fontId="5" fillId="0" borderId="0" xfId="0" applyFont="1"/>
    <xf numFmtId="41" fontId="26" fillId="25" borderId="12" xfId="43" applyNumberFormat="1" applyFont="1" applyFill="1" applyBorder="1" applyAlignment="1">
      <alignment horizontal="center" vertical="center" wrapText="1"/>
    </xf>
    <xf numFmtId="0" fontId="4" fillId="0" borderId="25" xfId="43" applyFont="1" applyFill="1" applyBorder="1" applyAlignment="1">
      <alignment horizontal="center" vertical="center"/>
    </xf>
    <xf numFmtId="166" fontId="4" fillId="0" borderId="25" xfId="43" applyNumberFormat="1" applyFont="1" applyFill="1" applyBorder="1" applyAlignment="1">
      <alignment horizontal="left" vertical="center" wrapText="1"/>
    </xf>
    <xf numFmtId="0" fontId="4" fillId="0" borderId="26" xfId="43" applyFont="1" applyFill="1" applyBorder="1" applyAlignment="1">
      <alignment horizontal="center" vertical="center"/>
    </xf>
    <xf numFmtId="0" fontId="4" fillId="0" borderId="27" xfId="43" applyFont="1" applyFill="1" applyBorder="1" applyAlignment="1">
      <alignment horizontal="center" vertical="center"/>
    </xf>
    <xf numFmtId="0" fontId="4" fillId="24" borderId="25" xfId="43" applyFont="1" applyFill="1" applyBorder="1" applyAlignment="1">
      <alignment horizontal="center" vertical="center"/>
    </xf>
    <xf numFmtId="166" fontId="4" fillId="24" borderId="25" xfId="43" applyNumberFormat="1" applyFont="1" applyFill="1" applyBorder="1" applyAlignment="1">
      <alignment horizontal="left" vertical="center" wrapText="1" indent="1"/>
    </xf>
    <xf numFmtId="0" fontId="3" fillId="0" borderId="26" xfId="43" applyFont="1" applyFill="1" applyBorder="1" applyAlignment="1">
      <alignment horizontal="center" vertical="center"/>
    </xf>
    <xf numFmtId="166" fontId="3" fillId="0" borderId="26" xfId="43" applyNumberFormat="1" applyFont="1" applyFill="1" applyBorder="1" applyAlignment="1">
      <alignment horizontal="left" vertical="center" wrapText="1"/>
    </xf>
    <xf numFmtId="0" fontId="4" fillId="24" borderId="26" xfId="43" applyFont="1" applyFill="1" applyBorder="1" applyAlignment="1">
      <alignment horizontal="center" vertical="center"/>
    </xf>
    <xf numFmtId="166" fontId="4" fillId="24" borderId="26" xfId="43" applyNumberFormat="1" applyFont="1" applyFill="1" applyBorder="1" applyAlignment="1">
      <alignment horizontal="left" vertical="center" wrapText="1" indent="1"/>
    </xf>
    <xf numFmtId="0" fontId="3" fillId="0" borderId="27" xfId="43" applyFont="1" applyFill="1" applyBorder="1" applyAlignment="1">
      <alignment horizontal="center" vertical="center"/>
    </xf>
    <xf numFmtId="166" fontId="3" fillId="0" borderId="27" xfId="43" applyNumberFormat="1" applyFont="1" applyFill="1" applyBorder="1" applyAlignment="1">
      <alignment horizontal="left" vertical="center" wrapText="1"/>
    </xf>
    <xf numFmtId="166" fontId="4" fillId="0" borderId="26" xfId="43" applyNumberFormat="1" applyFont="1" applyFill="1" applyBorder="1" applyAlignment="1">
      <alignment horizontal="left" vertical="center" wrapText="1"/>
    </xf>
    <xf numFmtId="166" fontId="4" fillId="0" borderId="27" xfId="43" applyNumberFormat="1" applyFont="1" applyFill="1" applyBorder="1" applyAlignment="1">
      <alignment horizontal="left" vertical="center" wrapText="1"/>
    </xf>
    <xf numFmtId="166" fontId="5" fillId="0" borderId="26" xfId="43" applyNumberFormat="1" applyFont="1" applyFill="1" applyBorder="1" applyAlignment="1">
      <alignment horizontal="left" vertical="center" wrapText="1"/>
    </xf>
    <xf numFmtId="166" fontId="5" fillId="0" borderId="27" xfId="43" applyNumberFormat="1" applyFont="1" applyFill="1" applyBorder="1" applyAlignment="1">
      <alignment horizontal="left" vertical="center" wrapText="1"/>
    </xf>
    <xf numFmtId="167" fontId="4" fillId="24" borderId="16" xfId="43" applyNumberFormat="1" applyFont="1" applyFill="1" applyBorder="1" applyAlignment="1">
      <alignment horizontal="right" vertical="center" indent="1"/>
    </xf>
    <xf numFmtId="167" fontId="4" fillId="24" borderId="13" xfId="43" applyNumberFormat="1" applyFont="1" applyFill="1" applyBorder="1" applyAlignment="1">
      <alignment horizontal="right" vertical="center" indent="1"/>
    </xf>
    <xf numFmtId="167" fontId="4" fillId="24" borderId="17" xfId="43" applyNumberFormat="1" applyFont="1" applyFill="1" applyBorder="1" applyAlignment="1">
      <alignment horizontal="right" vertical="center" indent="1"/>
    </xf>
    <xf numFmtId="167" fontId="3" fillId="0" borderId="18" xfId="43" applyNumberFormat="1" applyFont="1" applyFill="1" applyBorder="1" applyAlignment="1">
      <alignment horizontal="right" vertical="center" indent="1"/>
    </xf>
    <xf numFmtId="167" fontId="3" fillId="0" borderId="10" xfId="43" applyNumberFormat="1" applyFont="1" applyFill="1" applyBorder="1" applyAlignment="1">
      <alignment horizontal="right" vertical="center" indent="1"/>
    </xf>
    <xf numFmtId="167" fontId="4" fillId="0" borderId="22" xfId="43" applyNumberFormat="1" applyFont="1" applyFill="1" applyBorder="1" applyAlignment="1">
      <alignment horizontal="right" vertical="center" indent="1"/>
    </xf>
    <xf numFmtId="167" fontId="4" fillId="24" borderId="18" xfId="43" applyNumberFormat="1" applyFont="1" applyFill="1" applyBorder="1" applyAlignment="1">
      <alignment horizontal="right" vertical="center" indent="1"/>
    </xf>
    <xf numFmtId="167" fontId="4" fillId="24" borderId="10" xfId="43" applyNumberFormat="1" applyFont="1" applyFill="1" applyBorder="1" applyAlignment="1">
      <alignment horizontal="right" vertical="center" indent="1"/>
    </xf>
    <xf numFmtId="167" fontId="4" fillId="24" borderId="22" xfId="43" applyNumberFormat="1" applyFont="1" applyFill="1" applyBorder="1" applyAlignment="1">
      <alignment horizontal="right" vertical="center" indent="1"/>
    </xf>
    <xf numFmtId="167" fontId="3" fillId="0" borderId="19" xfId="43" applyNumberFormat="1" applyFont="1" applyFill="1" applyBorder="1" applyAlignment="1">
      <alignment horizontal="right" vertical="center" indent="1"/>
    </xf>
    <xf numFmtId="167" fontId="3" fillId="0" borderId="11" xfId="43" applyNumberFormat="1" applyFont="1" applyFill="1" applyBorder="1" applyAlignment="1">
      <alignment horizontal="right" vertical="center" indent="1"/>
    </xf>
    <xf numFmtId="167" fontId="4" fillId="0" borderId="23" xfId="43" applyNumberFormat="1" applyFont="1" applyFill="1" applyBorder="1" applyAlignment="1">
      <alignment horizontal="right" vertical="center" indent="1"/>
    </xf>
    <xf numFmtId="167" fontId="29" fillId="25" borderId="12" xfId="43" applyNumberFormat="1" applyFont="1" applyFill="1" applyBorder="1" applyAlignment="1">
      <alignment horizontal="right" vertical="center"/>
    </xf>
    <xf numFmtId="0" fontId="33" fillId="0" borderId="0" xfId="43" applyFont="1" applyBorder="1" applyAlignment="1">
      <alignment horizontal="left" vertical="center" wrapText="1"/>
    </xf>
    <xf numFmtId="4" fontId="33" fillId="0" borderId="0" xfId="43" applyNumberFormat="1" applyFont="1" applyBorder="1" applyAlignment="1">
      <alignment horizontal="left" vertical="center" wrapText="1"/>
    </xf>
    <xf numFmtId="0" fontId="28" fillId="0" borderId="0" xfId="43" applyFont="1" applyAlignment="1">
      <alignment vertical="center"/>
    </xf>
    <xf numFmtId="4" fontId="4" fillId="25" borderId="12" xfId="43" applyNumberFormat="1" applyFont="1" applyFill="1" applyBorder="1" applyAlignment="1">
      <alignment horizontal="center" vertical="center"/>
    </xf>
    <xf numFmtId="167" fontId="3" fillId="0" borderId="16" xfId="43" applyNumberFormat="1" applyFont="1" applyFill="1" applyBorder="1" applyAlignment="1">
      <alignment vertical="center"/>
    </xf>
    <xf numFmtId="167" fontId="3" fillId="0" borderId="13" xfId="43" applyNumberFormat="1" applyFont="1" applyFill="1" applyBorder="1" applyAlignment="1">
      <alignment vertical="center"/>
    </xf>
    <xf numFmtId="167" fontId="4" fillId="0" borderId="17" xfId="43" applyNumberFormat="1" applyFont="1" applyFill="1" applyBorder="1" applyAlignment="1">
      <alignment vertical="center"/>
    </xf>
    <xf numFmtId="167" fontId="3" fillId="0" borderId="28" xfId="43" applyNumberFormat="1" applyFont="1" applyFill="1" applyBorder="1" applyAlignment="1">
      <alignment vertical="center"/>
    </xf>
    <xf numFmtId="167" fontId="3" fillId="0" borderId="14" xfId="43" applyNumberFormat="1" applyFont="1" applyFill="1" applyBorder="1" applyAlignment="1">
      <alignment vertical="center"/>
    </xf>
    <xf numFmtId="167" fontId="4" fillId="0" borderId="22" xfId="43" applyNumberFormat="1" applyFont="1" applyFill="1" applyBorder="1" applyAlignment="1">
      <alignment vertical="center"/>
    </xf>
    <xf numFmtId="167" fontId="3" fillId="0" borderId="21" xfId="43" applyNumberFormat="1" applyFont="1" applyFill="1" applyBorder="1" applyAlignment="1">
      <alignment vertical="center"/>
    </xf>
    <xf numFmtId="167" fontId="3" fillId="0" borderId="29" xfId="43" applyNumberFormat="1" applyFont="1" applyFill="1" applyBorder="1" applyAlignment="1">
      <alignment vertical="center"/>
    </xf>
    <xf numFmtId="167" fontId="4" fillId="0" borderId="23" xfId="43" applyNumberFormat="1" applyFont="1" applyFill="1" applyBorder="1" applyAlignment="1">
      <alignment vertical="center"/>
    </xf>
    <xf numFmtId="167" fontId="4" fillId="25" borderId="24" xfId="43" applyNumberFormat="1" applyFont="1" applyFill="1" applyBorder="1" applyAlignment="1">
      <alignment vertical="center"/>
    </xf>
    <xf numFmtId="4" fontId="5" fillId="0" borderId="26" xfId="43" applyNumberFormat="1" applyFont="1" applyFill="1" applyBorder="1" applyAlignment="1">
      <alignment horizontal="right" vertical="center" wrapText="1"/>
    </xf>
    <xf numFmtId="4" fontId="26" fillId="0" borderId="26" xfId="43" applyNumberFormat="1" applyFont="1" applyFill="1" applyBorder="1" applyAlignment="1">
      <alignment horizontal="right" vertical="center" wrapText="1"/>
    </xf>
    <xf numFmtId="4" fontId="5" fillId="0" borderId="27" xfId="43" applyNumberFormat="1" applyFont="1" applyFill="1" applyBorder="1" applyAlignment="1">
      <alignment horizontal="right" vertical="center" wrapText="1"/>
    </xf>
    <xf numFmtId="4" fontId="26" fillId="0" borderId="27" xfId="43" applyNumberFormat="1" applyFont="1" applyFill="1" applyBorder="1" applyAlignment="1">
      <alignment horizontal="right" vertical="center" wrapText="1"/>
    </xf>
    <xf numFmtId="0" fontId="3" fillId="0" borderId="25" xfId="43" applyFont="1" applyFill="1" applyBorder="1" applyAlignment="1">
      <alignment horizontal="center" vertical="center"/>
    </xf>
    <xf numFmtId="166" fontId="3" fillId="0" borderId="25" xfId="43" applyNumberFormat="1" applyFont="1" applyFill="1" applyBorder="1" applyAlignment="1">
      <alignment horizontal="left" vertical="center" wrapText="1"/>
    </xf>
    <xf numFmtId="4" fontId="5" fillId="0" borderId="25" xfId="43" applyNumberFormat="1" applyFont="1" applyFill="1" applyBorder="1" applyAlignment="1">
      <alignment vertical="center" wrapText="1"/>
    </xf>
    <xf numFmtId="4" fontId="26" fillId="27" borderId="25" xfId="43" applyNumberFormat="1" applyFont="1" applyFill="1" applyBorder="1" applyAlignment="1">
      <alignment horizontal="right" vertical="center" wrapText="1"/>
    </xf>
    <xf numFmtId="4" fontId="26" fillId="0" borderId="25" xfId="43" applyNumberFormat="1" applyFont="1" applyFill="1" applyBorder="1" applyAlignment="1">
      <alignment vertical="center" wrapText="1"/>
    </xf>
    <xf numFmtId="4" fontId="5" fillId="0" borderId="26" xfId="43" applyNumberFormat="1" applyFont="1" applyFill="1" applyBorder="1" applyAlignment="1">
      <alignment vertical="center" wrapText="1"/>
    </xf>
    <xf numFmtId="4" fontId="26" fillId="0" borderId="26" xfId="43" applyNumberFormat="1" applyFont="1" applyFill="1" applyBorder="1" applyAlignment="1">
      <alignment vertical="center" wrapText="1"/>
    </xf>
    <xf numFmtId="4" fontId="5" fillId="0" borderId="27" xfId="43" applyNumberFormat="1" applyFont="1" applyFill="1" applyBorder="1" applyAlignment="1">
      <alignment vertical="center" wrapText="1"/>
    </xf>
    <xf numFmtId="4" fontId="26" fillId="0" borderId="27" xfId="43" applyNumberFormat="1" applyFont="1" applyFill="1" applyBorder="1" applyAlignment="1">
      <alignment vertical="center" wrapText="1"/>
    </xf>
    <xf numFmtId="41" fontId="35" fillId="24" borderId="12" xfId="43" applyNumberFormat="1" applyFont="1" applyFill="1" applyBorder="1" applyAlignment="1">
      <alignment horizontal="center" vertical="center" wrapText="1"/>
    </xf>
    <xf numFmtId="4" fontId="25" fillId="24" borderId="12" xfId="43" applyNumberFormat="1" applyFont="1" applyFill="1" applyBorder="1" applyAlignment="1">
      <alignment horizontal="right" vertical="center" wrapText="1"/>
    </xf>
    <xf numFmtId="4" fontId="26" fillId="29" borderId="25" xfId="43" applyNumberFormat="1" applyFont="1" applyFill="1" applyBorder="1" applyAlignment="1">
      <alignment horizontal="right" vertical="center" wrapText="1"/>
    </xf>
    <xf numFmtId="4" fontId="26" fillId="28" borderId="26" xfId="43" applyNumberFormat="1" applyFont="1" applyFill="1" applyBorder="1" applyAlignment="1">
      <alignment horizontal="right" vertical="center" wrapText="1"/>
    </xf>
    <xf numFmtId="0" fontId="0" fillId="28" borderId="0" xfId="0" applyFill="1"/>
    <xf numFmtId="41" fontId="26" fillId="24" borderId="12" xfId="43" applyNumberFormat="1" applyFont="1" applyFill="1" applyBorder="1" applyAlignment="1">
      <alignment horizontal="center" vertical="center" wrapText="1"/>
    </xf>
    <xf numFmtId="0" fontId="34" fillId="24" borderId="12" xfId="43" applyFont="1" applyFill="1" applyBorder="1" applyAlignment="1">
      <alignment horizontal="center" vertical="center"/>
    </xf>
    <xf numFmtId="4" fontId="26" fillId="24" borderId="12" xfId="43" applyNumberFormat="1" applyFont="1" applyFill="1" applyBorder="1" applyAlignment="1">
      <alignment vertical="center"/>
    </xf>
    <xf numFmtId="0" fontId="0" fillId="0" borderId="0" xfId="0" applyFill="1"/>
    <xf numFmtId="4" fontId="38" fillId="26" borderId="10" xfId="0" applyNumberFormat="1" applyFont="1" applyFill="1" applyBorder="1" applyAlignment="1" applyProtection="1">
      <alignment vertical="center"/>
    </xf>
    <xf numFmtId="4" fontId="0" fillId="0" borderId="0" xfId="0" applyNumberFormat="1"/>
    <xf numFmtId="4" fontId="5" fillId="0" borderId="31" xfId="43" applyNumberFormat="1" applyFont="1" applyFill="1" applyBorder="1" applyAlignment="1">
      <alignment horizontal="right" vertical="center" wrapText="1"/>
    </xf>
    <xf numFmtId="41" fontId="2" fillId="0" borderId="0" xfId="43" applyNumberFormat="1" applyFont="1" applyFill="1" applyBorder="1" applyAlignment="1">
      <alignment horizontal="center" vertical="center" wrapText="1"/>
    </xf>
    <xf numFmtId="165" fontId="2" fillId="0" borderId="0" xfId="43" applyNumberFormat="1" applyFont="1" applyBorder="1" applyAlignment="1">
      <alignment horizontal="center" vertical="center"/>
    </xf>
    <xf numFmtId="41" fontId="36" fillId="0" borderId="32" xfId="43" applyNumberFormat="1" applyFont="1" applyFill="1" applyBorder="1" applyAlignment="1">
      <alignment horizontal="center" vertical="center" wrapText="1"/>
    </xf>
    <xf numFmtId="0" fontId="26" fillId="25" borderId="12" xfId="43" applyFont="1" applyFill="1" applyBorder="1" applyAlignment="1">
      <alignment horizontal="center" vertical="center" textRotation="90"/>
    </xf>
    <xf numFmtId="41" fontId="26" fillId="25" borderId="12" xfId="43" applyNumberFormat="1" applyFont="1" applyFill="1" applyBorder="1" applyAlignment="1">
      <alignment horizontal="center" vertical="center" wrapText="1"/>
    </xf>
    <xf numFmtId="164" fontId="26" fillId="25" borderId="12" xfId="43" applyNumberFormat="1" applyFont="1" applyFill="1" applyBorder="1" applyAlignment="1">
      <alignment horizontal="center" vertical="center" wrapText="1"/>
    </xf>
    <xf numFmtId="0" fontId="4" fillId="24" borderId="15" xfId="43" applyFont="1" applyFill="1" applyBorder="1" applyAlignment="1">
      <alignment horizontal="center" vertical="center"/>
    </xf>
    <xf numFmtId="0" fontId="4" fillId="24" borderId="33" xfId="43" applyFont="1" applyFill="1" applyBorder="1" applyAlignment="1">
      <alignment horizontal="center" vertical="center"/>
    </xf>
    <xf numFmtId="0" fontId="4" fillId="24" borderId="30" xfId="43" applyFont="1" applyFill="1" applyBorder="1" applyAlignment="1">
      <alignment horizontal="center" vertical="center"/>
    </xf>
    <xf numFmtId="0" fontId="4" fillId="24" borderId="31" xfId="43" applyFont="1" applyFill="1" applyBorder="1" applyAlignment="1">
      <alignment horizontal="center" vertical="center"/>
    </xf>
    <xf numFmtId="41" fontId="4" fillId="25" borderId="12" xfId="43" applyNumberFormat="1" applyFont="1" applyFill="1" applyBorder="1" applyAlignment="1">
      <alignment horizontal="center" vertical="center" wrapText="1"/>
    </xf>
    <xf numFmtId="0" fontId="4" fillId="24" borderId="26" xfId="43" applyFont="1" applyFill="1" applyBorder="1" applyAlignment="1">
      <alignment horizontal="center" vertical="center"/>
    </xf>
    <xf numFmtId="0" fontId="4" fillId="24" borderId="27" xfId="43" applyFont="1" applyFill="1" applyBorder="1" applyAlignment="1">
      <alignment horizontal="center" vertical="center"/>
    </xf>
    <xf numFmtId="41" fontId="37" fillId="0" borderId="0" xfId="43" applyNumberFormat="1" applyFont="1" applyFill="1" applyBorder="1" applyAlignment="1">
      <alignment horizontal="center" vertical="center" wrapText="1"/>
    </xf>
    <xf numFmtId="165" fontId="37" fillId="0" borderId="0" xfId="43" applyNumberFormat="1" applyFont="1" applyBorder="1" applyAlignment="1">
      <alignment horizontal="center" vertical="center"/>
    </xf>
    <xf numFmtId="41" fontId="37" fillId="0" borderId="32" xfId="43" applyNumberFormat="1" applyFont="1" applyFill="1" applyBorder="1" applyAlignment="1">
      <alignment horizontal="center" vertical="center" wrapText="1"/>
    </xf>
    <xf numFmtId="0" fontId="26" fillId="24" borderId="12" xfId="43" applyFont="1" applyFill="1" applyBorder="1" applyAlignment="1">
      <alignment horizontal="center" vertical="center" textRotation="90"/>
    </xf>
    <xf numFmtId="41" fontId="26" fillId="24" borderId="12" xfId="43" applyNumberFormat="1" applyFont="1" applyFill="1" applyBorder="1" applyAlignment="1">
      <alignment horizontal="center" vertical="center" wrapText="1"/>
    </xf>
    <xf numFmtId="164" fontId="26" fillId="24" borderId="34" xfId="43" applyNumberFormat="1" applyFont="1" applyFill="1" applyBorder="1" applyAlignment="1">
      <alignment horizontal="center" vertical="center" wrapText="1"/>
    </xf>
    <xf numFmtId="164" fontId="26" fillId="24" borderId="35" xfId="43" applyNumberFormat="1" applyFont="1" applyFill="1" applyBorder="1" applyAlignment="1">
      <alignment horizontal="center" vertical="center" wrapText="1"/>
    </xf>
    <xf numFmtId="164" fontId="26" fillId="24" borderId="36" xfId="43" applyNumberFormat="1" applyFont="1" applyFill="1" applyBorder="1" applyAlignment="1">
      <alignment horizontal="center" vertical="center" wrapText="1"/>
    </xf>
    <xf numFmtId="164" fontId="26" fillId="24" borderId="12" xfId="43" applyNumberFormat="1" applyFont="1" applyFill="1" applyBorder="1" applyAlignment="1">
      <alignment horizontal="center" vertical="center" wrapText="1"/>
    </xf>
    <xf numFmtId="41" fontId="26" fillId="24" borderId="34" xfId="43" applyNumberFormat="1" applyFont="1" applyFill="1" applyBorder="1" applyAlignment="1">
      <alignment horizontal="center" vertical="center" wrapText="1"/>
    </xf>
    <xf numFmtId="41" fontId="26" fillId="24" borderId="35" xfId="43" applyNumberFormat="1" applyFont="1" applyFill="1" applyBorder="1" applyAlignment="1">
      <alignment horizontal="center" vertical="center" wrapText="1"/>
    </xf>
    <xf numFmtId="41" fontId="26" fillId="24" borderId="36" xfId="43" applyNumberFormat="1" applyFont="1" applyFill="1" applyBorder="1" applyAlignment="1">
      <alignment horizontal="center" vertical="center" wrapText="1"/>
    </xf>
    <xf numFmtId="0" fontId="4" fillId="24" borderId="25" xfId="43" applyFont="1" applyFill="1" applyBorder="1" applyAlignment="1">
      <alignment horizontal="center" vertical="center"/>
    </xf>
    <xf numFmtId="166" fontId="26" fillId="27" borderId="25" xfId="43" applyNumberFormat="1" applyFont="1" applyFill="1" applyBorder="1" applyAlignment="1">
      <alignment horizontal="justify" vertical="center" wrapText="1"/>
    </xf>
    <xf numFmtId="166" fontId="26" fillId="28" borderId="26" xfId="43" applyNumberFormat="1" applyFont="1" applyFill="1" applyBorder="1" applyAlignment="1">
      <alignment horizontal="center" vertical="center" wrapText="1"/>
    </xf>
    <xf numFmtId="166" fontId="26" fillId="28" borderId="26" xfId="43" applyNumberFormat="1" applyFont="1" applyFill="1" applyBorder="1" applyAlignment="1">
      <alignment horizontal="justify" vertical="center" wrapText="1"/>
    </xf>
    <xf numFmtId="166" fontId="26" fillId="28" borderId="27" xfId="43" applyNumberFormat="1" applyFont="1" applyFill="1" applyBorder="1" applyAlignment="1">
      <alignment horizontal="center" vertical="center" wrapText="1"/>
    </xf>
    <xf numFmtId="166" fontId="26" fillId="28" borderId="26" xfId="43" applyNumberFormat="1" applyFont="1" applyFill="1" applyBorder="1" applyAlignment="1">
      <alignment horizontal="left" vertical="center" wrapText="1"/>
    </xf>
    <xf numFmtId="0" fontId="4" fillId="26" borderId="26" xfId="43" applyFont="1" applyFill="1" applyBorder="1" applyAlignment="1">
      <alignment horizontal="center" vertical="center"/>
    </xf>
    <xf numFmtId="0" fontId="4" fillId="26" borderId="27" xfId="43" applyFont="1" applyFill="1" applyBorder="1" applyAlignment="1">
      <alignment horizontal="center" vertical="center"/>
    </xf>
    <xf numFmtId="0" fontId="4" fillId="24" borderId="12" xfId="43" applyFont="1" applyFill="1" applyBorder="1" applyAlignment="1">
      <alignment horizontal="center" vertical="center"/>
    </xf>
    <xf numFmtId="0" fontId="4" fillId="24" borderId="20" xfId="43" applyFont="1" applyFill="1" applyBorder="1" applyAlignment="1">
      <alignment horizontal="center" vertical="center"/>
    </xf>
    <xf numFmtId="166" fontId="26" fillId="29" borderId="25" xfId="43" applyNumberFormat="1" applyFont="1" applyFill="1" applyBorder="1" applyAlignment="1">
      <alignment horizontal="center" vertical="center" wrapText="1"/>
    </xf>
  </cellXfs>
  <cellStyles count="5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Millares 2" xfId="36" xr:uid="{00000000-0005-0000-0000-000023000000}"/>
    <cellStyle name="Millares 2 2" xfId="37" xr:uid="{00000000-0005-0000-0000-000024000000}"/>
    <cellStyle name="Millares 2 2 2" xfId="38" xr:uid="{00000000-0005-0000-0000-000025000000}"/>
    <cellStyle name="Millares 3" xfId="39" xr:uid="{00000000-0005-0000-0000-000026000000}"/>
    <cellStyle name="Neutral" xfId="40" builtinId="28" customBuiltin="1"/>
    <cellStyle name="Normal" xfId="0" builtinId="0"/>
    <cellStyle name="Normal 2" xfId="41" xr:uid="{00000000-0005-0000-0000-000029000000}"/>
    <cellStyle name="Normal 2 2" xfId="42" xr:uid="{00000000-0005-0000-0000-00002A000000}"/>
    <cellStyle name="Normal 2 2 2" xfId="43" xr:uid="{00000000-0005-0000-0000-00002B000000}"/>
    <cellStyle name="Normal 3" xfId="44" xr:uid="{00000000-0005-0000-0000-00002C000000}"/>
    <cellStyle name="Note" xfId="45" xr:uid="{00000000-0005-0000-0000-00002D000000}"/>
    <cellStyle name="Output" xfId="46" xr:uid="{00000000-0005-0000-0000-00002E000000}"/>
    <cellStyle name="Porcentual 2" xfId="47" xr:uid="{00000000-0005-0000-0000-00002F000000}"/>
    <cellStyle name="Porcentual 2 2" xfId="48" xr:uid="{00000000-0005-0000-0000-000030000000}"/>
    <cellStyle name="Porcentual 2 2 2" xfId="49" xr:uid="{00000000-0005-0000-0000-000031000000}"/>
    <cellStyle name="Title" xfId="50" xr:uid="{00000000-0005-0000-0000-000032000000}"/>
    <cellStyle name="Total" xfId="51" builtinId="25" customBuiltin="1"/>
    <cellStyle name="Warning Text" xfId="52" xr:uid="{00000000-0005-0000-0000-000034000000}"/>
  </cellStyles>
  <dxfs count="0"/>
  <tableStyles count="0" defaultTableStyle="TableStyleMedium9" defaultPivotStyle="PivotStyleLight16"/>
  <colors>
    <mruColors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6" tint="-0.249977111117893"/>
  </sheetPr>
  <dimension ref="A1:U135"/>
  <sheetViews>
    <sheetView zoomScale="40" zoomScaleNormal="40" zoomScaleSheetLayoutView="30" workbookViewId="0">
      <pane xSplit="3" ySplit="8" topLeftCell="H118" activePane="bottomRight" state="frozen"/>
      <selection pane="topRight" activeCell="D1" sqref="D1"/>
      <selection pane="bottomLeft" activeCell="A9" sqref="A9"/>
      <selection pane="bottomRight" activeCell="T134" sqref="T134"/>
    </sheetView>
  </sheetViews>
  <sheetFormatPr baseColWidth="10" defaultRowHeight="12.75"/>
  <cols>
    <col min="2" max="2" width="12.7109375" customWidth="1"/>
    <col min="3" max="3" width="93.28515625" customWidth="1"/>
    <col min="4" max="4" width="36.5703125" bestFit="1" customWidth="1"/>
    <col min="5" max="5" width="34.85546875" bestFit="1" customWidth="1"/>
    <col min="6" max="6" width="37.28515625" bestFit="1" customWidth="1"/>
    <col min="7" max="7" width="33" bestFit="1" customWidth="1"/>
    <col min="8" max="8" width="26.28515625" bestFit="1" customWidth="1"/>
    <col min="9" max="10" width="33" bestFit="1" customWidth="1"/>
    <col min="11" max="11" width="26" customWidth="1"/>
    <col min="12" max="12" width="33" bestFit="1" customWidth="1"/>
    <col min="13" max="13" width="35.5703125" bestFit="1" customWidth="1"/>
    <col min="14" max="14" width="34.85546875" bestFit="1" customWidth="1"/>
    <col min="15" max="15" width="36.5703125" bestFit="1" customWidth="1"/>
    <col min="16" max="17" width="22" bestFit="1" customWidth="1"/>
    <col min="18" max="18" width="17.28515625" customWidth="1"/>
    <col min="19" max="21" width="33.7109375" bestFit="1" customWidth="1"/>
  </cols>
  <sheetData>
    <row r="1" spans="1:21" ht="27.75">
      <c r="A1" s="1"/>
      <c r="B1" s="1"/>
      <c r="C1" s="79" t="s">
        <v>0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1"/>
    </row>
    <row r="2" spans="1:21" ht="55.5" customHeight="1">
      <c r="A2" s="1"/>
      <c r="B2" s="1"/>
      <c r="C2" s="79" t="s">
        <v>43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1"/>
    </row>
    <row r="3" spans="1:21" ht="27.75">
      <c r="A3" s="1"/>
      <c r="B3" s="1"/>
      <c r="C3" s="80" t="s">
        <v>1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1"/>
    </row>
    <row r="4" spans="1:21" ht="27.75">
      <c r="A4" s="1"/>
      <c r="B4" s="1"/>
      <c r="C4" s="79" t="s">
        <v>13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1"/>
    </row>
    <row r="5" spans="1:21" ht="36" thickBot="1">
      <c r="A5" s="1"/>
      <c r="B5" s="1"/>
      <c r="C5" s="81" t="s">
        <v>41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1"/>
    </row>
    <row r="6" spans="1:21" s="9" customFormat="1" ht="47.25" customHeight="1" thickBot="1">
      <c r="A6" s="82" t="s">
        <v>14</v>
      </c>
      <c r="B6" s="82" t="s">
        <v>15</v>
      </c>
      <c r="C6" s="83" t="s">
        <v>16</v>
      </c>
      <c r="D6" s="84" t="s">
        <v>2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s="9" customFormat="1" ht="47.25" customHeight="1" thickBot="1">
      <c r="A7" s="82"/>
      <c r="B7" s="82"/>
      <c r="C7" s="83"/>
      <c r="D7" s="83" t="s">
        <v>11</v>
      </c>
      <c r="E7" s="83"/>
      <c r="F7" s="83"/>
      <c r="G7" s="83" t="s">
        <v>4</v>
      </c>
      <c r="H7" s="83"/>
      <c r="I7" s="83"/>
      <c r="J7" s="83" t="s">
        <v>12</v>
      </c>
      <c r="K7" s="83"/>
      <c r="L7" s="83"/>
      <c r="M7" s="83" t="s">
        <v>42</v>
      </c>
      <c r="N7" s="83"/>
      <c r="O7" s="83"/>
      <c r="P7" s="83" t="s">
        <v>3</v>
      </c>
      <c r="Q7" s="83"/>
      <c r="R7" s="83"/>
      <c r="S7" s="84" t="s">
        <v>5</v>
      </c>
      <c r="T7" s="84"/>
      <c r="U7" s="84"/>
    </row>
    <row r="8" spans="1:21" s="9" customFormat="1" ht="65.25" customHeight="1" thickBot="1">
      <c r="A8" s="82"/>
      <c r="B8" s="82"/>
      <c r="C8" s="83"/>
      <c r="D8" s="10" t="s">
        <v>10</v>
      </c>
      <c r="E8" s="10" t="s">
        <v>9</v>
      </c>
      <c r="F8" s="10" t="s">
        <v>17</v>
      </c>
      <c r="G8" s="10" t="s">
        <v>10</v>
      </c>
      <c r="H8" s="10" t="s">
        <v>9</v>
      </c>
      <c r="I8" s="10" t="s">
        <v>17</v>
      </c>
      <c r="J8" s="10" t="s">
        <v>10</v>
      </c>
      <c r="K8" s="10" t="s">
        <v>9</v>
      </c>
      <c r="L8" s="10" t="s">
        <v>17</v>
      </c>
      <c r="M8" s="10" t="s">
        <v>10</v>
      </c>
      <c r="N8" s="10" t="s">
        <v>9</v>
      </c>
      <c r="O8" s="10" t="s">
        <v>17</v>
      </c>
      <c r="P8" s="10" t="s">
        <v>10</v>
      </c>
      <c r="Q8" s="10" t="s">
        <v>9</v>
      </c>
      <c r="R8" s="10" t="s">
        <v>17</v>
      </c>
      <c r="S8" s="10" t="s">
        <v>10</v>
      </c>
      <c r="T8" s="10" t="s">
        <v>9</v>
      </c>
      <c r="U8" s="10" t="s">
        <v>17</v>
      </c>
    </row>
    <row r="9" spans="1:21" ht="46.5" customHeight="1">
      <c r="A9" s="85">
        <v>1</v>
      </c>
      <c r="B9" s="15"/>
      <c r="C9" s="16" t="s">
        <v>18</v>
      </c>
      <c r="D9" s="27">
        <f>SUM(D10:D15)</f>
        <v>0</v>
      </c>
      <c r="E9" s="28">
        <f t="shared" ref="E9:U9" si="0">SUM(E10:E15)</f>
        <v>2293694</v>
      </c>
      <c r="F9" s="29">
        <f>SUM(F10:F15)</f>
        <v>2293694</v>
      </c>
      <c r="G9" s="27">
        <f t="shared" si="0"/>
        <v>0</v>
      </c>
      <c r="H9" s="28">
        <f t="shared" si="0"/>
        <v>0</v>
      </c>
      <c r="I9" s="29">
        <f t="shared" si="0"/>
        <v>0</v>
      </c>
      <c r="J9" s="27">
        <f t="shared" si="0"/>
        <v>0</v>
      </c>
      <c r="K9" s="28">
        <f t="shared" si="0"/>
        <v>0</v>
      </c>
      <c r="L9" s="29">
        <f t="shared" si="0"/>
        <v>0</v>
      </c>
      <c r="M9" s="27">
        <f>SUM(M10:M15)</f>
        <v>0</v>
      </c>
      <c r="N9" s="28">
        <f>SUM(N10:N15)</f>
        <v>2124744.92</v>
      </c>
      <c r="O9" s="29">
        <f>SUM(O10:O15)</f>
        <v>2124744.92</v>
      </c>
      <c r="P9" s="27">
        <f t="shared" si="0"/>
        <v>0</v>
      </c>
      <c r="Q9" s="28">
        <f t="shared" si="0"/>
        <v>0</v>
      </c>
      <c r="R9" s="29">
        <f t="shared" si="0"/>
        <v>0</v>
      </c>
      <c r="S9" s="27">
        <f t="shared" si="0"/>
        <v>0</v>
      </c>
      <c r="T9" s="28">
        <f t="shared" si="0"/>
        <v>168949.08000000002</v>
      </c>
      <c r="U9" s="29">
        <f t="shared" si="0"/>
        <v>168949.08000000002</v>
      </c>
    </row>
    <row r="10" spans="1:21" ht="49.5" customHeight="1">
      <c r="A10" s="86"/>
      <c r="B10" s="17">
        <v>1000</v>
      </c>
      <c r="C10" s="18" t="s">
        <v>19</v>
      </c>
      <c r="D10" s="30">
        <v>0</v>
      </c>
      <c r="E10" s="31">
        <v>0</v>
      </c>
      <c r="F10" s="32">
        <f t="shared" ref="F10:F15" si="1">D10+E10</f>
        <v>0</v>
      </c>
      <c r="G10" s="30">
        <v>0</v>
      </c>
      <c r="H10" s="31">
        <v>0</v>
      </c>
      <c r="I10" s="32">
        <f t="shared" ref="I10:I15" si="2">G10+H10</f>
        <v>0</v>
      </c>
      <c r="J10" s="30">
        <v>0</v>
      </c>
      <c r="K10" s="31">
        <v>0</v>
      </c>
      <c r="L10" s="32">
        <f t="shared" ref="L10:L15" si="3">J10+K10</f>
        <v>0</v>
      </c>
      <c r="M10" s="30">
        <v>0</v>
      </c>
      <c r="N10" s="31">
        <v>0</v>
      </c>
      <c r="O10" s="32">
        <f t="shared" ref="O10:O15" si="4">M10+N10</f>
        <v>0</v>
      </c>
      <c r="P10" s="30">
        <v>0</v>
      </c>
      <c r="Q10" s="31">
        <v>0</v>
      </c>
      <c r="R10" s="32">
        <f t="shared" ref="R10:R15" si="5">P10+Q10</f>
        <v>0</v>
      </c>
      <c r="S10" s="30">
        <f t="shared" ref="S10:T15" si="6">D10-G10-J10-M10-P10</f>
        <v>0</v>
      </c>
      <c r="T10" s="31">
        <f t="shared" si="6"/>
        <v>0</v>
      </c>
      <c r="U10" s="32">
        <f t="shared" ref="U10:U15" si="7">S10+T10</f>
        <v>0</v>
      </c>
    </row>
    <row r="11" spans="1:21" ht="49.5" customHeight="1">
      <c r="A11" s="86"/>
      <c r="B11" s="17">
        <v>2000</v>
      </c>
      <c r="C11" s="18" t="s">
        <v>20</v>
      </c>
      <c r="D11" s="30">
        <v>0</v>
      </c>
      <c r="E11" s="31">
        <v>0</v>
      </c>
      <c r="F11" s="32">
        <f t="shared" si="1"/>
        <v>0</v>
      </c>
      <c r="G11" s="30">
        <v>0</v>
      </c>
      <c r="H11" s="31">
        <v>0</v>
      </c>
      <c r="I11" s="32">
        <f t="shared" si="2"/>
        <v>0</v>
      </c>
      <c r="J11" s="30">
        <v>0</v>
      </c>
      <c r="K11" s="31">
        <v>0</v>
      </c>
      <c r="L11" s="32">
        <f t="shared" si="3"/>
        <v>0</v>
      </c>
      <c r="M11" s="30">
        <v>0</v>
      </c>
      <c r="N11" s="31">
        <v>0</v>
      </c>
      <c r="O11" s="32">
        <f t="shared" si="4"/>
        <v>0</v>
      </c>
      <c r="P11" s="30">
        <v>0</v>
      </c>
      <c r="Q11" s="31">
        <v>0</v>
      </c>
      <c r="R11" s="32">
        <f t="shared" si="5"/>
        <v>0</v>
      </c>
      <c r="S11" s="30">
        <f t="shared" si="6"/>
        <v>0</v>
      </c>
      <c r="T11" s="31">
        <f t="shared" si="6"/>
        <v>0</v>
      </c>
      <c r="U11" s="32">
        <f t="shared" si="7"/>
        <v>0</v>
      </c>
    </row>
    <row r="12" spans="1:21" ht="49.5" customHeight="1">
      <c r="A12" s="86"/>
      <c r="B12" s="17">
        <v>3000</v>
      </c>
      <c r="C12" s="18" t="s">
        <v>21</v>
      </c>
      <c r="D12" s="30">
        <v>0</v>
      </c>
      <c r="E12" s="31">
        <v>1929374</v>
      </c>
      <c r="F12" s="32">
        <f t="shared" si="1"/>
        <v>1929374</v>
      </c>
      <c r="G12" s="30">
        <v>0</v>
      </c>
      <c r="H12" s="31">
        <v>0</v>
      </c>
      <c r="I12" s="32">
        <f t="shared" si="2"/>
        <v>0</v>
      </c>
      <c r="J12" s="30">
        <v>0</v>
      </c>
      <c r="K12" s="31">
        <v>0</v>
      </c>
      <c r="L12" s="32">
        <f t="shared" si="3"/>
        <v>0</v>
      </c>
      <c r="M12" s="30">
        <v>0</v>
      </c>
      <c r="N12" s="31">
        <v>1779374</v>
      </c>
      <c r="O12" s="32">
        <f t="shared" si="4"/>
        <v>1779374</v>
      </c>
      <c r="P12" s="30">
        <v>0</v>
      </c>
      <c r="Q12" s="31">
        <v>0</v>
      </c>
      <c r="R12" s="32">
        <f t="shared" si="5"/>
        <v>0</v>
      </c>
      <c r="S12" s="30">
        <f t="shared" si="6"/>
        <v>0</v>
      </c>
      <c r="T12" s="31">
        <f t="shared" si="6"/>
        <v>150000</v>
      </c>
      <c r="U12" s="32">
        <f t="shared" si="7"/>
        <v>150000</v>
      </c>
    </row>
    <row r="13" spans="1:21" ht="54.95" customHeight="1">
      <c r="A13" s="86"/>
      <c r="B13" s="17">
        <v>4000</v>
      </c>
      <c r="C13" s="18" t="s">
        <v>22</v>
      </c>
      <c r="D13" s="30">
        <v>0</v>
      </c>
      <c r="E13" s="31">
        <v>0</v>
      </c>
      <c r="F13" s="32">
        <f t="shared" si="1"/>
        <v>0</v>
      </c>
      <c r="G13" s="30">
        <v>0</v>
      </c>
      <c r="H13" s="31">
        <v>0</v>
      </c>
      <c r="I13" s="32">
        <f t="shared" si="2"/>
        <v>0</v>
      </c>
      <c r="J13" s="30">
        <v>0</v>
      </c>
      <c r="K13" s="31">
        <v>0</v>
      </c>
      <c r="L13" s="32">
        <f t="shared" si="3"/>
        <v>0</v>
      </c>
      <c r="M13" s="30">
        <v>0</v>
      </c>
      <c r="N13" s="31">
        <v>0</v>
      </c>
      <c r="O13" s="32">
        <f t="shared" si="4"/>
        <v>0</v>
      </c>
      <c r="P13" s="30">
        <v>0</v>
      </c>
      <c r="Q13" s="31">
        <v>0</v>
      </c>
      <c r="R13" s="32">
        <f t="shared" si="5"/>
        <v>0</v>
      </c>
      <c r="S13" s="30">
        <f t="shared" si="6"/>
        <v>0</v>
      </c>
      <c r="T13" s="31">
        <f t="shared" si="6"/>
        <v>0</v>
      </c>
      <c r="U13" s="32">
        <f t="shared" si="7"/>
        <v>0</v>
      </c>
    </row>
    <row r="14" spans="1:21" ht="49.5" customHeight="1">
      <c r="A14" s="86"/>
      <c r="B14" s="17">
        <v>5000</v>
      </c>
      <c r="C14" s="18" t="s">
        <v>23</v>
      </c>
      <c r="D14" s="30">
        <v>0</v>
      </c>
      <c r="E14" s="31">
        <v>364320</v>
      </c>
      <c r="F14" s="32">
        <f t="shared" si="1"/>
        <v>364320</v>
      </c>
      <c r="G14" s="30">
        <v>0</v>
      </c>
      <c r="H14" s="31">
        <v>0</v>
      </c>
      <c r="I14" s="32">
        <f t="shared" si="2"/>
        <v>0</v>
      </c>
      <c r="J14" s="30">
        <v>0</v>
      </c>
      <c r="K14" s="31">
        <v>0</v>
      </c>
      <c r="L14" s="32">
        <f t="shared" si="3"/>
        <v>0</v>
      </c>
      <c r="M14" s="30">
        <v>0</v>
      </c>
      <c r="N14" s="31">
        <v>345370.92</v>
      </c>
      <c r="O14" s="32">
        <f t="shared" si="4"/>
        <v>345370.92</v>
      </c>
      <c r="P14" s="30">
        <v>0</v>
      </c>
      <c r="Q14" s="31">
        <v>0</v>
      </c>
      <c r="R14" s="32">
        <f t="shared" si="5"/>
        <v>0</v>
      </c>
      <c r="S14" s="30">
        <f t="shared" si="6"/>
        <v>0</v>
      </c>
      <c r="T14" s="31">
        <f t="shared" si="6"/>
        <v>18949.080000000016</v>
      </c>
      <c r="U14" s="32">
        <f t="shared" si="7"/>
        <v>18949.080000000016</v>
      </c>
    </row>
    <row r="15" spans="1:21" ht="49.5" customHeight="1">
      <c r="A15" s="87"/>
      <c r="B15" s="17">
        <v>6000</v>
      </c>
      <c r="C15" s="18" t="s">
        <v>24</v>
      </c>
      <c r="D15" s="30">
        <v>0</v>
      </c>
      <c r="E15" s="31">
        <v>0</v>
      </c>
      <c r="F15" s="32">
        <f t="shared" si="1"/>
        <v>0</v>
      </c>
      <c r="G15" s="30">
        <v>0</v>
      </c>
      <c r="H15" s="31">
        <v>0</v>
      </c>
      <c r="I15" s="32">
        <f t="shared" si="2"/>
        <v>0</v>
      </c>
      <c r="J15" s="30">
        <v>0</v>
      </c>
      <c r="K15" s="31">
        <v>0</v>
      </c>
      <c r="L15" s="32">
        <f t="shared" si="3"/>
        <v>0</v>
      </c>
      <c r="M15" s="30">
        <v>0</v>
      </c>
      <c r="N15" s="31">
        <v>0</v>
      </c>
      <c r="O15" s="32">
        <f t="shared" si="4"/>
        <v>0</v>
      </c>
      <c r="P15" s="30">
        <v>0</v>
      </c>
      <c r="Q15" s="31">
        <v>0</v>
      </c>
      <c r="R15" s="32">
        <f t="shared" si="5"/>
        <v>0</v>
      </c>
      <c r="S15" s="30">
        <f t="shared" si="6"/>
        <v>0</v>
      </c>
      <c r="T15" s="31">
        <f t="shared" si="6"/>
        <v>0</v>
      </c>
      <c r="U15" s="32">
        <f t="shared" si="7"/>
        <v>0</v>
      </c>
    </row>
    <row r="16" spans="1:21" ht="46.5">
      <c r="A16" s="88">
        <v>2</v>
      </c>
      <c r="B16" s="19"/>
      <c r="C16" s="20" t="s">
        <v>25</v>
      </c>
      <c r="D16" s="33">
        <f>SUM(D17:D22)</f>
        <v>0</v>
      </c>
      <c r="E16" s="34">
        <f t="shared" ref="E16:U16" si="8">SUM(E17:E22)</f>
        <v>9807616.7899999991</v>
      </c>
      <c r="F16" s="35">
        <f t="shared" si="8"/>
        <v>9807616.7899999991</v>
      </c>
      <c r="G16" s="33">
        <f t="shared" si="8"/>
        <v>0</v>
      </c>
      <c r="H16" s="34">
        <f t="shared" si="8"/>
        <v>29295.81</v>
      </c>
      <c r="I16" s="35">
        <f t="shared" si="8"/>
        <v>29295.81</v>
      </c>
      <c r="J16" s="33">
        <f t="shared" si="8"/>
        <v>0</v>
      </c>
      <c r="K16" s="34">
        <f t="shared" si="8"/>
        <v>12180.91</v>
      </c>
      <c r="L16" s="35">
        <f t="shared" si="8"/>
        <v>12180.91</v>
      </c>
      <c r="M16" s="33">
        <f>SUM(M17:M22)</f>
        <v>0</v>
      </c>
      <c r="N16" s="34">
        <f>SUM(N17:N22)</f>
        <v>9766140.0700000003</v>
      </c>
      <c r="O16" s="35">
        <f>SUM(O17:O22)</f>
        <v>9766140.0700000003</v>
      </c>
      <c r="P16" s="33">
        <f t="shared" si="8"/>
        <v>0</v>
      </c>
      <c r="Q16" s="34">
        <f t="shared" si="8"/>
        <v>0</v>
      </c>
      <c r="R16" s="35">
        <f t="shared" si="8"/>
        <v>0</v>
      </c>
      <c r="S16" s="33">
        <f t="shared" si="8"/>
        <v>0</v>
      </c>
      <c r="T16" s="34">
        <f t="shared" si="8"/>
        <v>0</v>
      </c>
      <c r="U16" s="35">
        <f t="shared" si="8"/>
        <v>0</v>
      </c>
    </row>
    <row r="17" spans="1:21" ht="49.5" customHeight="1">
      <c r="A17" s="86"/>
      <c r="B17" s="17">
        <v>1000</v>
      </c>
      <c r="C17" s="18" t="s">
        <v>19</v>
      </c>
      <c r="D17" s="30">
        <v>0</v>
      </c>
      <c r="E17" s="31">
        <v>4911014.46</v>
      </c>
      <c r="F17" s="32">
        <f t="shared" ref="F17:F22" si="9">D17+E17</f>
        <v>4911014.46</v>
      </c>
      <c r="G17" s="30">
        <v>0</v>
      </c>
      <c r="H17" s="31">
        <v>0</v>
      </c>
      <c r="I17" s="32">
        <f t="shared" ref="I17:I22" si="10">G17+H17</f>
        <v>0</v>
      </c>
      <c r="J17" s="30">
        <v>0</v>
      </c>
      <c r="K17" s="31">
        <v>0</v>
      </c>
      <c r="L17" s="32">
        <f t="shared" ref="L17:L22" si="11">J17+K17</f>
        <v>0</v>
      </c>
      <c r="M17" s="30">
        <v>0</v>
      </c>
      <c r="N17" s="31">
        <v>4911014.46</v>
      </c>
      <c r="O17" s="32">
        <f t="shared" ref="O17:O22" si="12">M17+N17</f>
        <v>4911014.46</v>
      </c>
      <c r="P17" s="30">
        <v>0</v>
      </c>
      <c r="Q17" s="31">
        <v>0</v>
      </c>
      <c r="R17" s="32">
        <f t="shared" ref="R17:R22" si="13">P17+Q17</f>
        <v>0</v>
      </c>
      <c r="S17" s="30">
        <f t="shared" ref="S17:T22" si="14">D17-G17-J17-M17-P17</f>
        <v>0</v>
      </c>
      <c r="T17" s="31">
        <f t="shared" si="14"/>
        <v>0</v>
      </c>
      <c r="U17" s="32">
        <f t="shared" ref="U17:U22" si="15">S17+T17</f>
        <v>0</v>
      </c>
    </row>
    <row r="18" spans="1:21" ht="49.5" customHeight="1">
      <c r="A18" s="86"/>
      <c r="B18" s="17">
        <v>2000</v>
      </c>
      <c r="C18" s="18" t="s">
        <v>20</v>
      </c>
      <c r="D18" s="30">
        <v>0</v>
      </c>
      <c r="E18" s="31">
        <v>0</v>
      </c>
      <c r="F18" s="32">
        <f t="shared" si="9"/>
        <v>0</v>
      </c>
      <c r="G18" s="30">
        <v>0</v>
      </c>
      <c r="H18" s="31">
        <v>0</v>
      </c>
      <c r="I18" s="32">
        <f t="shared" si="10"/>
        <v>0</v>
      </c>
      <c r="J18" s="30">
        <v>0</v>
      </c>
      <c r="K18" s="31">
        <v>0</v>
      </c>
      <c r="L18" s="32">
        <f t="shared" si="11"/>
        <v>0</v>
      </c>
      <c r="M18" s="30">
        <v>0</v>
      </c>
      <c r="N18" s="31">
        <v>0</v>
      </c>
      <c r="O18" s="32">
        <f t="shared" si="12"/>
        <v>0</v>
      </c>
      <c r="P18" s="30">
        <v>0</v>
      </c>
      <c r="Q18" s="31">
        <v>0</v>
      </c>
      <c r="R18" s="32">
        <f t="shared" si="13"/>
        <v>0</v>
      </c>
      <c r="S18" s="30">
        <f t="shared" si="14"/>
        <v>0</v>
      </c>
      <c r="T18" s="31">
        <f t="shared" si="14"/>
        <v>0</v>
      </c>
      <c r="U18" s="32">
        <f t="shared" si="15"/>
        <v>0</v>
      </c>
    </row>
    <row r="19" spans="1:21" ht="49.5" customHeight="1">
      <c r="A19" s="86"/>
      <c r="B19" s="17">
        <v>3000</v>
      </c>
      <c r="C19" s="18" t="s">
        <v>21</v>
      </c>
      <c r="D19" s="30">
        <v>0</v>
      </c>
      <c r="E19" s="31">
        <v>0</v>
      </c>
      <c r="F19" s="32">
        <f t="shared" si="9"/>
        <v>0</v>
      </c>
      <c r="G19" s="30">
        <v>0</v>
      </c>
      <c r="H19" s="31">
        <v>0</v>
      </c>
      <c r="I19" s="32">
        <f t="shared" si="10"/>
        <v>0</v>
      </c>
      <c r="J19" s="30">
        <v>0</v>
      </c>
      <c r="K19" s="31">
        <v>0</v>
      </c>
      <c r="L19" s="32">
        <f t="shared" si="11"/>
        <v>0</v>
      </c>
      <c r="M19" s="30">
        <v>0</v>
      </c>
      <c r="N19" s="31">
        <v>0</v>
      </c>
      <c r="O19" s="32">
        <f t="shared" si="12"/>
        <v>0</v>
      </c>
      <c r="P19" s="30">
        <v>0</v>
      </c>
      <c r="Q19" s="31">
        <v>0</v>
      </c>
      <c r="R19" s="32">
        <f t="shared" si="13"/>
        <v>0</v>
      </c>
      <c r="S19" s="30">
        <f t="shared" si="14"/>
        <v>0</v>
      </c>
      <c r="T19" s="31">
        <f t="shared" si="14"/>
        <v>0</v>
      </c>
      <c r="U19" s="32">
        <f t="shared" si="15"/>
        <v>0</v>
      </c>
    </row>
    <row r="20" spans="1:21" ht="54.95" customHeight="1">
      <c r="A20" s="86"/>
      <c r="B20" s="17">
        <v>4000</v>
      </c>
      <c r="C20" s="18" t="s">
        <v>22</v>
      </c>
      <c r="D20" s="30">
        <v>0</v>
      </c>
      <c r="E20" s="31">
        <v>0</v>
      </c>
      <c r="F20" s="32">
        <f t="shared" si="9"/>
        <v>0</v>
      </c>
      <c r="G20" s="30">
        <v>0</v>
      </c>
      <c r="H20" s="31">
        <v>0</v>
      </c>
      <c r="I20" s="32">
        <f t="shared" si="10"/>
        <v>0</v>
      </c>
      <c r="J20" s="30">
        <v>0</v>
      </c>
      <c r="K20" s="31">
        <v>0</v>
      </c>
      <c r="L20" s="32">
        <f t="shared" si="11"/>
        <v>0</v>
      </c>
      <c r="M20" s="30">
        <v>0</v>
      </c>
      <c r="N20" s="31">
        <v>0</v>
      </c>
      <c r="O20" s="32">
        <f t="shared" si="12"/>
        <v>0</v>
      </c>
      <c r="P20" s="30">
        <v>0</v>
      </c>
      <c r="Q20" s="31">
        <v>0</v>
      </c>
      <c r="R20" s="32">
        <f t="shared" si="13"/>
        <v>0</v>
      </c>
      <c r="S20" s="30">
        <f t="shared" si="14"/>
        <v>0</v>
      </c>
      <c r="T20" s="31">
        <f t="shared" si="14"/>
        <v>0</v>
      </c>
      <c r="U20" s="32">
        <f t="shared" si="15"/>
        <v>0</v>
      </c>
    </row>
    <row r="21" spans="1:21" ht="49.5" customHeight="1">
      <c r="A21" s="86"/>
      <c r="B21" s="17">
        <v>5000</v>
      </c>
      <c r="C21" s="18" t="s">
        <v>23</v>
      </c>
      <c r="D21" s="30">
        <v>0</v>
      </c>
      <c r="E21" s="31">
        <v>0</v>
      </c>
      <c r="F21" s="32">
        <f t="shared" si="9"/>
        <v>0</v>
      </c>
      <c r="G21" s="30">
        <v>0</v>
      </c>
      <c r="H21" s="31">
        <v>0</v>
      </c>
      <c r="I21" s="32">
        <f t="shared" si="10"/>
        <v>0</v>
      </c>
      <c r="J21" s="30">
        <v>0</v>
      </c>
      <c r="K21" s="31">
        <v>0</v>
      </c>
      <c r="L21" s="32">
        <f t="shared" si="11"/>
        <v>0</v>
      </c>
      <c r="M21" s="30">
        <v>0</v>
      </c>
      <c r="N21" s="31">
        <v>0</v>
      </c>
      <c r="O21" s="32">
        <f t="shared" si="12"/>
        <v>0</v>
      </c>
      <c r="P21" s="30">
        <v>0</v>
      </c>
      <c r="Q21" s="31">
        <v>0</v>
      </c>
      <c r="R21" s="32">
        <f t="shared" si="13"/>
        <v>0</v>
      </c>
      <c r="S21" s="30">
        <f t="shared" si="14"/>
        <v>0</v>
      </c>
      <c r="T21" s="31">
        <f t="shared" si="14"/>
        <v>0</v>
      </c>
      <c r="U21" s="32">
        <f t="shared" si="15"/>
        <v>0</v>
      </c>
    </row>
    <row r="22" spans="1:21" ht="49.5" customHeight="1">
      <c r="A22" s="87"/>
      <c r="B22" s="17">
        <v>6000</v>
      </c>
      <c r="C22" s="18" t="s">
        <v>24</v>
      </c>
      <c r="D22" s="30">
        <v>0</v>
      </c>
      <c r="E22" s="31">
        <v>4896602.33</v>
      </c>
      <c r="F22" s="32">
        <f t="shared" si="9"/>
        <v>4896602.33</v>
      </c>
      <c r="G22" s="30">
        <v>0</v>
      </c>
      <c r="H22" s="31">
        <v>29295.81</v>
      </c>
      <c r="I22" s="32">
        <f t="shared" si="10"/>
        <v>29295.81</v>
      </c>
      <c r="J22" s="30">
        <v>0</v>
      </c>
      <c r="K22" s="31">
        <v>12180.91</v>
      </c>
      <c r="L22" s="32">
        <f t="shared" si="11"/>
        <v>12180.91</v>
      </c>
      <c r="M22" s="30">
        <v>0</v>
      </c>
      <c r="N22" s="31">
        <v>4855125.6100000003</v>
      </c>
      <c r="O22" s="32">
        <f t="shared" si="12"/>
        <v>4855125.6100000003</v>
      </c>
      <c r="P22" s="30">
        <v>0</v>
      </c>
      <c r="Q22" s="31">
        <v>0</v>
      </c>
      <c r="R22" s="32">
        <f t="shared" si="13"/>
        <v>0</v>
      </c>
      <c r="S22" s="30">
        <f t="shared" si="14"/>
        <v>0</v>
      </c>
      <c r="T22" s="31">
        <f t="shared" si="14"/>
        <v>0</v>
      </c>
      <c r="U22" s="32">
        <f t="shared" si="15"/>
        <v>0</v>
      </c>
    </row>
    <row r="23" spans="1:21" ht="46.5">
      <c r="A23" s="88">
        <v>3</v>
      </c>
      <c r="B23" s="19"/>
      <c r="C23" s="20" t="s">
        <v>26</v>
      </c>
      <c r="D23" s="33">
        <f>SUM(D24:D29)</f>
        <v>18989165.939999998</v>
      </c>
      <c r="E23" s="34">
        <f t="shared" ref="E23:U23" si="16">SUM(E24:E29)</f>
        <v>0</v>
      </c>
      <c r="F23" s="35">
        <f t="shared" si="16"/>
        <v>18989165.939999998</v>
      </c>
      <c r="G23" s="33">
        <f t="shared" si="16"/>
        <v>0</v>
      </c>
      <c r="H23" s="34">
        <f t="shared" si="16"/>
        <v>0</v>
      </c>
      <c r="I23" s="35">
        <f t="shared" si="16"/>
        <v>0</v>
      </c>
      <c r="J23" s="33">
        <f t="shared" si="16"/>
        <v>2500</v>
      </c>
      <c r="K23" s="34">
        <f t="shared" si="16"/>
        <v>0</v>
      </c>
      <c r="L23" s="35">
        <f t="shared" si="16"/>
        <v>2500</v>
      </c>
      <c r="M23" s="33">
        <f>SUM(M24:M29)</f>
        <v>15835288.379999999</v>
      </c>
      <c r="N23" s="34">
        <f>SUM(N24:N29)</f>
        <v>0</v>
      </c>
      <c r="O23" s="35">
        <f>SUM(O24:O29)</f>
        <v>15835288.379999999</v>
      </c>
      <c r="P23" s="33">
        <f t="shared" si="16"/>
        <v>0</v>
      </c>
      <c r="Q23" s="34">
        <f t="shared" si="16"/>
        <v>0</v>
      </c>
      <c r="R23" s="35">
        <f t="shared" si="16"/>
        <v>0</v>
      </c>
      <c r="S23" s="33">
        <f t="shared" si="16"/>
        <v>3151377.5599999996</v>
      </c>
      <c r="T23" s="34">
        <f t="shared" si="16"/>
        <v>0</v>
      </c>
      <c r="U23" s="35">
        <f t="shared" si="16"/>
        <v>3151377.5599999996</v>
      </c>
    </row>
    <row r="24" spans="1:21" ht="49.5" customHeight="1">
      <c r="A24" s="86"/>
      <c r="B24" s="17">
        <v>1000</v>
      </c>
      <c r="C24" s="18" t="s">
        <v>19</v>
      </c>
      <c r="D24" s="30">
        <v>0</v>
      </c>
      <c r="E24" s="31">
        <v>0</v>
      </c>
      <c r="F24" s="32">
        <f t="shared" ref="F24:F29" si="17">D24+E24</f>
        <v>0</v>
      </c>
      <c r="G24" s="30">
        <v>0</v>
      </c>
      <c r="H24" s="31">
        <v>0</v>
      </c>
      <c r="I24" s="32">
        <f t="shared" ref="I24:I29" si="18">G24+H24</f>
        <v>0</v>
      </c>
      <c r="J24" s="30">
        <v>0</v>
      </c>
      <c r="K24" s="31">
        <v>0</v>
      </c>
      <c r="L24" s="32">
        <f t="shared" ref="L24:L29" si="19">J24+K24</f>
        <v>0</v>
      </c>
      <c r="M24" s="30">
        <v>0</v>
      </c>
      <c r="N24" s="31">
        <v>0</v>
      </c>
      <c r="O24" s="32">
        <f t="shared" ref="O24:O29" si="20">M24+N24</f>
        <v>0</v>
      </c>
      <c r="P24" s="30">
        <v>0</v>
      </c>
      <c r="Q24" s="31">
        <v>0</v>
      </c>
      <c r="R24" s="32">
        <f t="shared" ref="R24:R29" si="21">P24+Q24</f>
        <v>0</v>
      </c>
      <c r="S24" s="30">
        <f t="shared" ref="S24:T29" si="22">D24-G24-J24-M24-P24</f>
        <v>0</v>
      </c>
      <c r="T24" s="31">
        <f t="shared" si="22"/>
        <v>0</v>
      </c>
      <c r="U24" s="32">
        <f t="shared" ref="U24:U29" si="23">S24+T24</f>
        <v>0</v>
      </c>
    </row>
    <row r="25" spans="1:21" ht="49.5" customHeight="1">
      <c r="A25" s="86"/>
      <c r="B25" s="17">
        <v>2000</v>
      </c>
      <c r="C25" s="18" t="s">
        <v>20</v>
      </c>
      <c r="D25" s="30">
        <v>6998246</v>
      </c>
      <c r="E25" s="31">
        <v>0</v>
      </c>
      <c r="F25" s="32">
        <f t="shared" si="17"/>
        <v>6998246</v>
      </c>
      <c r="G25" s="30"/>
      <c r="H25" s="31">
        <v>0</v>
      </c>
      <c r="I25" s="32">
        <f t="shared" si="18"/>
        <v>0</v>
      </c>
      <c r="J25" s="30">
        <v>0</v>
      </c>
      <c r="K25" s="31">
        <v>0</v>
      </c>
      <c r="L25" s="32">
        <f t="shared" si="19"/>
        <v>0</v>
      </c>
      <c r="M25" s="30">
        <v>5957833.46</v>
      </c>
      <c r="N25" s="31">
        <v>0</v>
      </c>
      <c r="O25" s="32">
        <f t="shared" si="20"/>
        <v>5957833.46</v>
      </c>
      <c r="P25" s="30">
        <v>0</v>
      </c>
      <c r="Q25" s="31">
        <v>0</v>
      </c>
      <c r="R25" s="32">
        <f t="shared" si="21"/>
        <v>0</v>
      </c>
      <c r="S25" s="30">
        <f t="shared" si="22"/>
        <v>1040412.54</v>
      </c>
      <c r="T25" s="31">
        <f t="shared" si="22"/>
        <v>0</v>
      </c>
      <c r="U25" s="32">
        <f t="shared" si="23"/>
        <v>1040412.54</v>
      </c>
    </row>
    <row r="26" spans="1:21" ht="49.5" customHeight="1">
      <c r="A26" s="86"/>
      <c r="B26" s="17">
        <v>3000</v>
      </c>
      <c r="C26" s="18" t="s">
        <v>21</v>
      </c>
      <c r="D26" s="30">
        <v>10190919.939999999</v>
      </c>
      <c r="E26" s="31">
        <v>0</v>
      </c>
      <c r="F26" s="32">
        <f t="shared" si="17"/>
        <v>10190919.939999999</v>
      </c>
      <c r="G26" s="30">
        <v>0</v>
      </c>
      <c r="H26" s="31">
        <v>0</v>
      </c>
      <c r="I26" s="32">
        <f t="shared" si="18"/>
        <v>0</v>
      </c>
      <c r="J26" s="30">
        <v>0</v>
      </c>
      <c r="K26" s="31">
        <v>0</v>
      </c>
      <c r="L26" s="32">
        <f t="shared" si="19"/>
        <v>0</v>
      </c>
      <c r="M26" s="30">
        <v>8079954.9199999999</v>
      </c>
      <c r="N26" s="31">
        <v>0</v>
      </c>
      <c r="O26" s="32">
        <f t="shared" si="20"/>
        <v>8079954.9199999999</v>
      </c>
      <c r="P26" s="30">
        <v>0</v>
      </c>
      <c r="Q26" s="31">
        <v>0</v>
      </c>
      <c r="R26" s="32">
        <f t="shared" si="21"/>
        <v>0</v>
      </c>
      <c r="S26" s="30">
        <f t="shared" si="22"/>
        <v>2110965.0199999996</v>
      </c>
      <c r="T26" s="31">
        <f t="shared" si="22"/>
        <v>0</v>
      </c>
      <c r="U26" s="32">
        <f t="shared" si="23"/>
        <v>2110965.0199999996</v>
      </c>
    </row>
    <row r="27" spans="1:21" ht="54.95" customHeight="1">
      <c r="A27" s="86"/>
      <c r="B27" s="17">
        <v>4000</v>
      </c>
      <c r="C27" s="18" t="s">
        <v>22</v>
      </c>
      <c r="D27" s="30">
        <v>1800000</v>
      </c>
      <c r="E27" s="31">
        <v>0</v>
      </c>
      <c r="F27" s="32">
        <f t="shared" si="17"/>
        <v>1800000</v>
      </c>
      <c r="G27" s="30">
        <v>0</v>
      </c>
      <c r="H27" s="31">
        <v>0</v>
      </c>
      <c r="I27" s="32">
        <f t="shared" si="18"/>
        <v>0</v>
      </c>
      <c r="J27" s="30">
        <v>2500</v>
      </c>
      <c r="K27" s="31">
        <v>0</v>
      </c>
      <c r="L27" s="32">
        <f t="shared" si="19"/>
        <v>2500</v>
      </c>
      <c r="M27" s="30">
        <v>1797500</v>
      </c>
      <c r="N27" s="31">
        <v>0</v>
      </c>
      <c r="O27" s="32">
        <f t="shared" si="20"/>
        <v>1797500</v>
      </c>
      <c r="P27" s="30">
        <v>0</v>
      </c>
      <c r="Q27" s="31">
        <v>0</v>
      </c>
      <c r="R27" s="32">
        <f t="shared" si="21"/>
        <v>0</v>
      </c>
      <c r="S27" s="30">
        <f t="shared" si="22"/>
        <v>0</v>
      </c>
      <c r="T27" s="31">
        <f t="shared" si="22"/>
        <v>0</v>
      </c>
      <c r="U27" s="32">
        <f t="shared" si="23"/>
        <v>0</v>
      </c>
    </row>
    <row r="28" spans="1:21" ht="49.5" customHeight="1">
      <c r="A28" s="86"/>
      <c r="B28" s="17">
        <v>5000</v>
      </c>
      <c r="C28" s="18" t="s">
        <v>23</v>
      </c>
      <c r="D28" s="30">
        <v>0</v>
      </c>
      <c r="E28" s="31">
        <v>0</v>
      </c>
      <c r="F28" s="32">
        <f t="shared" si="17"/>
        <v>0</v>
      </c>
      <c r="G28" s="30">
        <v>0</v>
      </c>
      <c r="H28" s="31">
        <v>0</v>
      </c>
      <c r="I28" s="32">
        <f t="shared" si="18"/>
        <v>0</v>
      </c>
      <c r="J28" s="30">
        <v>0</v>
      </c>
      <c r="K28" s="31">
        <v>0</v>
      </c>
      <c r="L28" s="32">
        <f t="shared" si="19"/>
        <v>0</v>
      </c>
      <c r="M28" s="30">
        <v>0</v>
      </c>
      <c r="N28" s="31">
        <v>0</v>
      </c>
      <c r="O28" s="32">
        <f t="shared" si="20"/>
        <v>0</v>
      </c>
      <c r="P28" s="30">
        <v>0</v>
      </c>
      <c r="Q28" s="31">
        <v>0</v>
      </c>
      <c r="R28" s="32">
        <f t="shared" si="21"/>
        <v>0</v>
      </c>
      <c r="S28" s="30">
        <f t="shared" si="22"/>
        <v>0</v>
      </c>
      <c r="T28" s="31">
        <f t="shared" si="22"/>
        <v>0</v>
      </c>
      <c r="U28" s="32">
        <f t="shared" si="23"/>
        <v>0</v>
      </c>
    </row>
    <row r="29" spans="1:21" ht="49.5" customHeight="1">
      <c r="A29" s="87"/>
      <c r="B29" s="17">
        <v>6000</v>
      </c>
      <c r="C29" s="18" t="s">
        <v>24</v>
      </c>
      <c r="D29" s="30">
        <v>0</v>
      </c>
      <c r="E29" s="31">
        <v>0</v>
      </c>
      <c r="F29" s="32">
        <f t="shared" si="17"/>
        <v>0</v>
      </c>
      <c r="G29" s="30">
        <v>0</v>
      </c>
      <c r="H29" s="31">
        <v>0</v>
      </c>
      <c r="I29" s="32">
        <f t="shared" si="18"/>
        <v>0</v>
      </c>
      <c r="J29" s="30">
        <v>0</v>
      </c>
      <c r="K29" s="31">
        <v>0</v>
      </c>
      <c r="L29" s="32">
        <f t="shared" si="19"/>
        <v>0</v>
      </c>
      <c r="M29" s="30">
        <v>0</v>
      </c>
      <c r="N29" s="31">
        <v>0</v>
      </c>
      <c r="O29" s="32">
        <f t="shared" si="20"/>
        <v>0</v>
      </c>
      <c r="P29" s="30">
        <v>0</v>
      </c>
      <c r="Q29" s="31">
        <v>0</v>
      </c>
      <c r="R29" s="32">
        <f t="shared" si="21"/>
        <v>0</v>
      </c>
      <c r="S29" s="30">
        <f t="shared" si="22"/>
        <v>0</v>
      </c>
      <c r="T29" s="31">
        <f t="shared" si="22"/>
        <v>0</v>
      </c>
      <c r="U29" s="32">
        <f t="shared" si="23"/>
        <v>0</v>
      </c>
    </row>
    <row r="30" spans="1:21" ht="46.5">
      <c r="A30" s="88">
        <v>4</v>
      </c>
      <c r="B30" s="19"/>
      <c r="C30" s="20" t="s">
        <v>27</v>
      </c>
      <c r="D30" s="33">
        <f>SUM(D31:D36)</f>
        <v>1125000</v>
      </c>
      <c r="E30" s="34">
        <f t="shared" ref="E30:U30" si="24">SUM(E31:E36)</f>
        <v>0</v>
      </c>
      <c r="F30" s="35">
        <f t="shared" si="24"/>
        <v>1125000</v>
      </c>
      <c r="G30" s="33">
        <f t="shared" si="24"/>
        <v>0</v>
      </c>
      <c r="H30" s="34">
        <f t="shared" si="24"/>
        <v>0</v>
      </c>
      <c r="I30" s="35">
        <f t="shared" si="24"/>
        <v>0</v>
      </c>
      <c r="J30" s="33">
        <f t="shared" si="24"/>
        <v>0</v>
      </c>
      <c r="K30" s="34">
        <f t="shared" si="24"/>
        <v>0</v>
      </c>
      <c r="L30" s="35">
        <f t="shared" si="24"/>
        <v>0</v>
      </c>
      <c r="M30" s="33">
        <f>SUM(M31:M36)</f>
        <v>1125000</v>
      </c>
      <c r="N30" s="34">
        <f>SUM(N31:N36)</f>
        <v>0</v>
      </c>
      <c r="O30" s="35">
        <f>SUM(O31:O36)</f>
        <v>1125000</v>
      </c>
      <c r="P30" s="33">
        <f t="shared" si="24"/>
        <v>0</v>
      </c>
      <c r="Q30" s="34">
        <f t="shared" si="24"/>
        <v>0</v>
      </c>
      <c r="R30" s="35">
        <f t="shared" si="24"/>
        <v>0</v>
      </c>
      <c r="S30" s="33">
        <f t="shared" si="24"/>
        <v>0</v>
      </c>
      <c r="T30" s="34">
        <f t="shared" si="24"/>
        <v>0</v>
      </c>
      <c r="U30" s="35">
        <f t="shared" si="24"/>
        <v>0</v>
      </c>
    </row>
    <row r="31" spans="1:21" ht="49.5" customHeight="1">
      <c r="A31" s="86"/>
      <c r="B31" s="17">
        <v>1000</v>
      </c>
      <c r="C31" s="18" t="s">
        <v>19</v>
      </c>
      <c r="D31" s="30">
        <v>0</v>
      </c>
      <c r="E31" s="31">
        <v>0</v>
      </c>
      <c r="F31" s="32">
        <f t="shared" ref="F31:F36" si="25">D31+E31</f>
        <v>0</v>
      </c>
      <c r="G31" s="30">
        <v>0</v>
      </c>
      <c r="H31" s="31">
        <v>0</v>
      </c>
      <c r="I31" s="32">
        <f t="shared" ref="I31:I36" si="26">G31+H31</f>
        <v>0</v>
      </c>
      <c r="J31" s="30">
        <v>0</v>
      </c>
      <c r="K31" s="31">
        <v>0</v>
      </c>
      <c r="L31" s="32">
        <f t="shared" ref="L31:L36" si="27">J31+K31</f>
        <v>0</v>
      </c>
      <c r="M31" s="30">
        <v>0</v>
      </c>
      <c r="N31" s="31">
        <v>0</v>
      </c>
      <c r="O31" s="32">
        <f t="shared" ref="O31:O36" si="28">M31+N31</f>
        <v>0</v>
      </c>
      <c r="P31" s="30">
        <v>0</v>
      </c>
      <c r="Q31" s="31">
        <v>0</v>
      </c>
      <c r="R31" s="32">
        <f t="shared" ref="R31:R36" si="29">P31+Q31</f>
        <v>0</v>
      </c>
      <c r="S31" s="30">
        <f t="shared" ref="S31:T36" si="30">D31-G31-J31-M31-P31</f>
        <v>0</v>
      </c>
      <c r="T31" s="31">
        <f t="shared" si="30"/>
        <v>0</v>
      </c>
      <c r="U31" s="32">
        <f t="shared" ref="U31:U36" si="31">S31+T31</f>
        <v>0</v>
      </c>
    </row>
    <row r="32" spans="1:21" ht="49.5" customHeight="1">
      <c r="A32" s="86"/>
      <c r="B32" s="17">
        <v>2000</v>
      </c>
      <c r="C32" s="18" t="s">
        <v>20</v>
      </c>
      <c r="D32" s="30">
        <v>0</v>
      </c>
      <c r="E32" s="31">
        <v>0</v>
      </c>
      <c r="F32" s="32">
        <f t="shared" si="25"/>
        <v>0</v>
      </c>
      <c r="G32" s="30">
        <v>0</v>
      </c>
      <c r="H32" s="31">
        <v>0</v>
      </c>
      <c r="I32" s="32">
        <f t="shared" si="26"/>
        <v>0</v>
      </c>
      <c r="J32" s="30">
        <v>0</v>
      </c>
      <c r="K32" s="31">
        <v>0</v>
      </c>
      <c r="L32" s="32">
        <f t="shared" si="27"/>
        <v>0</v>
      </c>
      <c r="M32" s="30">
        <v>0</v>
      </c>
      <c r="N32" s="31">
        <v>0</v>
      </c>
      <c r="O32" s="32">
        <f t="shared" si="28"/>
        <v>0</v>
      </c>
      <c r="P32" s="30">
        <v>0</v>
      </c>
      <c r="Q32" s="31">
        <v>0</v>
      </c>
      <c r="R32" s="32">
        <f t="shared" si="29"/>
        <v>0</v>
      </c>
      <c r="S32" s="30">
        <f t="shared" si="30"/>
        <v>0</v>
      </c>
      <c r="T32" s="31">
        <f t="shared" si="30"/>
        <v>0</v>
      </c>
      <c r="U32" s="32">
        <f t="shared" si="31"/>
        <v>0</v>
      </c>
    </row>
    <row r="33" spans="1:21" ht="49.5" customHeight="1">
      <c r="A33" s="86"/>
      <c r="B33" s="17">
        <v>3000</v>
      </c>
      <c r="C33" s="18" t="s">
        <v>21</v>
      </c>
      <c r="D33" s="30">
        <v>0</v>
      </c>
      <c r="E33" s="31">
        <v>0</v>
      </c>
      <c r="F33" s="32">
        <f t="shared" si="25"/>
        <v>0</v>
      </c>
      <c r="G33" s="30">
        <v>0</v>
      </c>
      <c r="H33" s="31">
        <v>0</v>
      </c>
      <c r="I33" s="32">
        <f t="shared" si="26"/>
        <v>0</v>
      </c>
      <c r="J33" s="30">
        <v>0</v>
      </c>
      <c r="K33" s="31">
        <v>0</v>
      </c>
      <c r="L33" s="32">
        <f t="shared" si="27"/>
        <v>0</v>
      </c>
      <c r="M33" s="30">
        <v>0</v>
      </c>
      <c r="N33" s="31">
        <v>0</v>
      </c>
      <c r="O33" s="32">
        <f t="shared" si="28"/>
        <v>0</v>
      </c>
      <c r="P33" s="30">
        <v>0</v>
      </c>
      <c r="Q33" s="31">
        <v>0</v>
      </c>
      <c r="R33" s="32">
        <f t="shared" si="29"/>
        <v>0</v>
      </c>
      <c r="S33" s="30">
        <f t="shared" si="30"/>
        <v>0</v>
      </c>
      <c r="T33" s="31">
        <f t="shared" si="30"/>
        <v>0</v>
      </c>
      <c r="U33" s="32">
        <f t="shared" si="31"/>
        <v>0</v>
      </c>
    </row>
    <row r="34" spans="1:21" ht="54.95" customHeight="1">
      <c r="A34" s="86"/>
      <c r="B34" s="17">
        <v>4000</v>
      </c>
      <c r="C34" s="18" t="s">
        <v>22</v>
      </c>
      <c r="D34" s="30">
        <v>0</v>
      </c>
      <c r="E34" s="31">
        <v>0</v>
      </c>
      <c r="F34" s="32">
        <f t="shared" si="25"/>
        <v>0</v>
      </c>
      <c r="G34" s="30">
        <v>0</v>
      </c>
      <c r="H34" s="31">
        <v>0</v>
      </c>
      <c r="I34" s="32">
        <f t="shared" si="26"/>
        <v>0</v>
      </c>
      <c r="J34" s="30">
        <v>0</v>
      </c>
      <c r="K34" s="31">
        <v>0</v>
      </c>
      <c r="L34" s="32">
        <f t="shared" si="27"/>
        <v>0</v>
      </c>
      <c r="M34" s="30">
        <v>0</v>
      </c>
      <c r="N34" s="31">
        <v>0</v>
      </c>
      <c r="O34" s="32">
        <f t="shared" si="28"/>
        <v>0</v>
      </c>
      <c r="P34" s="30">
        <v>0</v>
      </c>
      <c r="Q34" s="31">
        <v>0</v>
      </c>
      <c r="R34" s="32">
        <f t="shared" si="29"/>
        <v>0</v>
      </c>
      <c r="S34" s="30">
        <f t="shared" si="30"/>
        <v>0</v>
      </c>
      <c r="T34" s="31">
        <f t="shared" si="30"/>
        <v>0</v>
      </c>
      <c r="U34" s="32">
        <f t="shared" si="31"/>
        <v>0</v>
      </c>
    </row>
    <row r="35" spans="1:21" ht="49.5" customHeight="1">
      <c r="A35" s="86"/>
      <c r="B35" s="17">
        <v>5000</v>
      </c>
      <c r="C35" s="18" t="s">
        <v>23</v>
      </c>
      <c r="D35" s="30">
        <v>1125000</v>
      </c>
      <c r="E35" s="31">
        <v>0</v>
      </c>
      <c r="F35" s="32">
        <f t="shared" si="25"/>
        <v>1125000</v>
      </c>
      <c r="G35" s="30">
        <v>0</v>
      </c>
      <c r="H35" s="31">
        <v>0</v>
      </c>
      <c r="I35" s="32">
        <f t="shared" si="26"/>
        <v>0</v>
      </c>
      <c r="J35" s="30">
        <v>0</v>
      </c>
      <c r="K35" s="31">
        <v>0</v>
      </c>
      <c r="L35" s="32">
        <f t="shared" si="27"/>
        <v>0</v>
      </c>
      <c r="M35" s="30">
        <v>1125000</v>
      </c>
      <c r="N35" s="31">
        <v>0</v>
      </c>
      <c r="O35" s="32">
        <f t="shared" si="28"/>
        <v>1125000</v>
      </c>
      <c r="P35" s="30">
        <v>0</v>
      </c>
      <c r="Q35" s="31">
        <v>0</v>
      </c>
      <c r="R35" s="32">
        <f t="shared" si="29"/>
        <v>0</v>
      </c>
      <c r="S35" s="30">
        <f t="shared" si="30"/>
        <v>0</v>
      </c>
      <c r="T35" s="31">
        <f t="shared" si="30"/>
        <v>0</v>
      </c>
      <c r="U35" s="32">
        <f t="shared" si="31"/>
        <v>0</v>
      </c>
    </row>
    <row r="36" spans="1:21" ht="49.5" customHeight="1">
      <c r="A36" s="87"/>
      <c r="B36" s="17">
        <v>6000</v>
      </c>
      <c r="C36" s="18" t="s">
        <v>24</v>
      </c>
      <c r="D36" s="30">
        <v>0</v>
      </c>
      <c r="E36" s="31">
        <v>0</v>
      </c>
      <c r="F36" s="32">
        <f t="shared" si="25"/>
        <v>0</v>
      </c>
      <c r="G36" s="30">
        <v>0</v>
      </c>
      <c r="H36" s="31">
        <v>0</v>
      </c>
      <c r="I36" s="32">
        <f t="shared" si="26"/>
        <v>0</v>
      </c>
      <c r="J36" s="30">
        <v>0</v>
      </c>
      <c r="K36" s="31">
        <v>0</v>
      </c>
      <c r="L36" s="32">
        <f t="shared" si="27"/>
        <v>0</v>
      </c>
      <c r="M36" s="30">
        <v>0</v>
      </c>
      <c r="N36" s="31">
        <v>0</v>
      </c>
      <c r="O36" s="32">
        <f t="shared" si="28"/>
        <v>0</v>
      </c>
      <c r="P36" s="30">
        <v>0</v>
      </c>
      <c r="Q36" s="31">
        <v>0</v>
      </c>
      <c r="R36" s="32">
        <f t="shared" si="29"/>
        <v>0</v>
      </c>
      <c r="S36" s="30">
        <f t="shared" si="30"/>
        <v>0</v>
      </c>
      <c r="T36" s="31">
        <f t="shared" si="30"/>
        <v>0</v>
      </c>
      <c r="U36" s="32">
        <f t="shared" si="31"/>
        <v>0</v>
      </c>
    </row>
    <row r="37" spans="1:21" ht="46.5">
      <c r="A37" s="88">
        <v>5</v>
      </c>
      <c r="B37" s="19"/>
      <c r="C37" s="20" t="s">
        <v>28</v>
      </c>
      <c r="D37" s="33">
        <f>SUM(D38:D43)</f>
        <v>0</v>
      </c>
      <c r="E37" s="34">
        <f t="shared" ref="E37:U37" si="32">SUM(E38:E43)</f>
        <v>0</v>
      </c>
      <c r="F37" s="35">
        <f t="shared" si="32"/>
        <v>0</v>
      </c>
      <c r="G37" s="33">
        <f t="shared" si="32"/>
        <v>0</v>
      </c>
      <c r="H37" s="34">
        <f t="shared" si="32"/>
        <v>0</v>
      </c>
      <c r="I37" s="35">
        <f t="shared" si="32"/>
        <v>0</v>
      </c>
      <c r="J37" s="33">
        <f t="shared" si="32"/>
        <v>0</v>
      </c>
      <c r="K37" s="34">
        <f t="shared" si="32"/>
        <v>0</v>
      </c>
      <c r="L37" s="35">
        <f t="shared" si="32"/>
        <v>0</v>
      </c>
      <c r="M37" s="33">
        <f>SUM(M38:M43)</f>
        <v>0</v>
      </c>
      <c r="N37" s="34">
        <f>SUM(N38:N43)</f>
        <v>0</v>
      </c>
      <c r="O37" s="35">
        <f>SUM(O38:O43)</f>
        <v>0</v>
      </c>
      <c r="P37" s="33">
        <f t="shared" si="32"/>
        <v>0</v>
      </c>
      <c r="Q37" s="34">
        <f t="shared" si="32"/>
        <v>0</v>
      </c>
      <c r="R37" s="35">
        <f t="shared" si="32"/>
        <v>0</v>
      </c>
      <c r="S37" s="33">
        <f t="shared" si="32"/>
        <v>0</v>
      </c>
      <c r="T37" s="34">
        <f t="shared" si="32"/>
        <v>0</v>
      </c>
      <c r="U37" s="35">
        <f t="shared" si="32"/>
        <v>0</v>
      </c>
    </row>
    <row r="38" spans="1:21" ht="49.5" customHeight="1">
      <c r="A38" s="86"/>
      <c r="B38" s="17">
        <v>1000</v>
      </c>
      <c r="C38" s="18" t="s">
        <v>19</v>
      </c>
      <c r="D38" s="30">
        <v>0</v>
      </c>
      <c r="E38" s="31">
        <v>0</v>
      </c>
      <c r="F38" s="32">
        <f t="shared" ref="F38:F43" si="33">D38+E38</f>
        <v>0</v>
      </c>
      <c r="G38" s="30">
        <v>0</v>
      </c>
      <c r="H38" s="31">
        <v>0</v>
      </c>
      <c r="I38" s="32">
        <f t="shared" ref="I38:I43" si="34">G38+H38</f>
        <v>0</v>
      </c>
      <c r="J38" s="30">
        <v>0</v>
      </c>
      <c r="K38" s="31">
        <v>0</v>
      </c>
      <c r="L38" s="32">
        <f t="shared" ref="L38:L43" si="35">J38+K38</f>
        <v>0</v>
      </c>
      <c r="M38" s="30">
        <v>0</v>
      </c>
      <c r="N38" s="31">
        <v>0</v>
      </c>
      <c r="O38" s="32">
        <f t="shared" ref="O38:O43" si="36">M38+N38</f>
        <v>0</v>
      </c>
      <c r="P38" s="30">
        <v>0</v>
      </c>
      <c r="Q38" s="31">
        <v>0</v>
      </c>
      <c r="R38" s="32">
        <f t="shared" ref="R38:R43" si="37">P38+Q38</f>
        <v>0</v>
      </c>
      <c r="S38" s="30">
        <f t="shared" ref="S38:T43" si="38">D38-G38-J38-M38-P38</f>
        <v>0</v>
      </c>
      <c r="T38" s="31">
        <f t="shared" si="38"/>
        <v>0</v>
      </c>
      <c r="U38" s="32">
        <f t="shared" ref="U38:U43" si="39">S38+T38</f>
        <v>0</v>
      </c>
    </row>
    <row r="39" spans="1:21" ht="49.5" customHeight="1">
      <c r="A39" s="86"/>
      <c r="B39" s="17">
        <v>2000</v>
      </c>
      <c r="C39" s="18" t="s">
        <v>20</v>
      </c>
      <c r="D39" s="30">
        <v>0</v>
      </c>
      <c r="E39" s="31">
        <v>0</v>
      </c>
      <c r="F39" s="32">
        <f t="shared" si="33"/>
        <v>0</v>
      </c>
      <c r="G39" s="30">
        <v>0</v>
      </c>
      <c r="H39" s="31">
        <v>0</v>
      </c>
      <c r="I39" s="32">
        <f t="shared" si="34"/>
        <v>0</v>
      </c>
      <c r="J39" s="30">
        <v>0</v>
      </c>
      <c r="K39" s="31">
        <v>0</v>
      </c>
      <c r="L39" s="32">
        <f t="shared" si="35"/>
        <v>0</v>
      </c>
      <c r="M39" s="30">
        <v>0</v>
      </c>
      <c r="N39" s="31">
        <v>0</v>
      </c>
      <c r="O39" s="32">
        <f t="shared" si="36"/>
        <v>0</v>
      </c>
      <c r="P39" s="30">
        <v>0</v>
      </c>
      <c r="Q39" s="31">
        <v>0</v>
      </c>
      <c r="R39" s="32">
        <f t="shared" si="37"/>
        <v>0</v>
      </c>
      <c r="S39" s="30">
        <f t="shared" si="38"/>
        <v>0</v>
      </c>
      <c r="T39" s="31">
        <f t="shared" si="38"/>
        <v>0</v>
      </c>
      <c r="U39" s="32">
        <f t="shared" si="39"/>
        <v>0</v>
      </c>
    </row>
    <row r="40" spans="1:21" ht="49.5" customHeight="1">
      <c r="A40" s="86"/>
      <c r="B40" s="17">
        <v>3000</v>
      </c>
      <c r="C40" s="18" t="s">
        <v>21</v>
      </c>
      <c r="D40" s="30">
        <v>0</v>
      </c>
      <c r="E40" s="31">
        <v>0</v>
      </c>
      <c r="F40" s="32">
        <f t="shared" si="33"/>
        <v>0</v>
      </c>
      <c r="G40" s="30">
        <v>0</v>
      </c>
      <c r="H40" s="31">
        <v>0</v>
      </c>
      <c r="I40" s="32">
        <f t="shared" si="34"/>
        <v>0</v>
      </c>
      <c r="J40" s="30">
        <v>0</v>
      </c>
      <c r="K40" s="31">
        <v>0</v>
      </c>
      <c r="L40" s="32">
        <f t="shared" si="35"/>
        <v>0</v>
      </c>
      <c r="M40" s="30">
        <v>0</v>
      </c>
      <c r="N40" s="31">
        <v>0</v>
      </c>
      <c r="O40" s="32">
        <f t="shared" si="36"/>
        <v>0</v>
      </c>
      <c r="P40" s="30">
        <v>0</v>
      </c>
      <c r="Q40" s="31">
        <v>0</v>
      </c>
      <c r="R40" s="32">
        <f t="shared" si="37"/>
        <v>0</v>
      </c>
      <c r="S40" s="30">
        <f t="shared" si="38"/>
        <v>0</v>
      </c>
      <c r="T40" s="31">
        <f t="shared" si="38"/>
        <v>0</v>
      </c>
      <c r="U40" s="32">
        <f t="shared" si="39"/>
        <v>0</v>
      </c>
    </row>
    <row r="41" spans="1:21" ht="54.95" customHeight="1">
      <c r="A41" s="86"/>
      <c r="B41" s="17">
        <v>4000</v>
      </c>
      <c r="C41" s="18" t="s">
        <v>22</v>
      </c>
      <c r="D41" s="30">
        <v>0</v>
      </c>
      <c r="E41" s="31">
        <v>0</v>
      </c>
      <c r="F41" s="32">
        <f t="shared" si="33"/>
        <v>0</v>
      </c>
      <c r="G41" s="30">
        <v>0</v>
      </c>
      <c r="H41" s="31">
        <v>0</v>
      </c>
      <c r="I41" s="32">
        <f t="shared" si="34"/>
        <v>0</v>
      </c>
      <c r="J41" s="30">
        <v>0</v>
      </c>
      <c r="K41" s="31">
        <v>0</v>
      </c>
      <c r="L41" s="32">
        <f t="shared" si="35"/>
        <v>0</v>
      </c>
      <c r="M41" s="30">
        <v>0</v>
      </c>
      <c r="N41" s="31">
        <v>0</v>
      </c>
      <c r="O41" s="32">
        <f t="shared" si="36"/>
        <v>0</v>
      </c>
      <c r="P41" s="30">
        <v>0</v>
      </c>
      <c r="Q41" s="31">
        <v>0</v>
      </c>
      <c r="R41" s="32">
        <f t="shared" si="37"/>
        <v>0</v>
      </c>
      <c r="S41" s="30">
        <f t="shared" si="38"/>
        <v>0</v>
      </c>
      <c r="T41" s="31">
        <f t="shared" si="38"/>
        <v>0</v>
      </c>
      <c r="U41" s="32">
        <f t="shared" si="39"/>
        <v>0</v>
      </c>
    </row>
    <row r="42" spans="1:21" ht="49.5" customHeight="1">
      <c r="A42" s="86"/>
      <c r="B42" s="17">
        <v>5000</v>
      </c>
      <c r="C42" s="18" t="s">
        <v>23</v>
      </c>
      <c r="D42" s="30">
        <v>0</v>
      </c>
      <c r="E42" s="31">
        <v>0</v>
      </c>
      <c r="F42" s="32">
        <f t="shared" si="33"/>
        <v>0</v>
      </c>
      <c r="G42" s="30">
        <v>0</v>
      </c>
      <c r="H42" s="31">
        <v>0</v>
      </c>
      <c r="I42" s="32">
        <f t="shared" si="34"/>
        <v>0</v>
      </c>
      <c r="J42" s="30">
        <v>0</v>
      </c>
      <c r="K42" s="31">
        <v>0</v>
      </c>
      <c r="L42" s="32">
        <f t="shared" si="35"/>
        <v>0</v>
      </c>
      <c r="M42" s="30">
        <v>0</v>
      </c>
      <c r="N42" s="31">
        <v>0</v>
      </c>
      <c r="O42" s="32">
        <f t="shared" si="36"/>
        <v>0</v>
      </c>
      <c r="P42" s="30">
        <v>0</v>
      </c>
      <c r="Q42" s="31">
        <v>0</v>
      </c>
      <c r="R42" s="32">
        <f t="shared" si="37"/>
        <v>0</v>
      </c>
      <c r="S42" s="30">
        <f t="shared" si="38"/>
        <v>0</v>
      </c>
      <c r="T42" s="31">
        <f t="shared" si="38"/>
        <v>0</v>
      </c>
      <c r="U42" s="32">
        <f t="shared" si="39"/>
        <v>0</v>
      </c>
    </row>
    <row r="43" spans="1:21" ht="49.5" customHeight="1">
      <c r="A43" s="87"/>
      <c r="B43" s="17">
        <v>6000</v>
      </c>
      <c r="C43" s="18" t="s">
        <v>24</v>
      </c>
      <c r="D43" s="30">
        <v>0</v>
      </c>
      <c r="E43" s="31">
        <v>0</v>
      </c>
      <c r="F43" s="32">
        <f t="shared" si="33"/>
        <v>0</v>
      </c>
      <c r="G43" s="30">
        <v>0</v>
      </c>
      <c r="H43" s="31">
        <v>0</v>
      </c>
      <c r="I43" s="32">
        <f t="shared" si="34"/>
        <v>0</v>
      </c>
      <c r="J43" s="30">
        <v>0</v>
      </c>
      <c r="K43" s="31">
        <v>0</v>
      </c>
      <c r="L43" s="32">
        <f t="shared" si="35"/>
        <v>0</v>
      </c>
      <c r="M43" s="30">
        <v>0</v>
      </c>
      <c r="N43" s="31">
        <v>0</v>
      </c>
      <c r="O43" s="32">
        <f t="shared" si="36"/>
        <v>0</v>
      </c>
      <c r="P43" s="30">
        <v>0</v>
      </c>
      <c r="Q43" s="31">
        <v>0</v>
      </c>
      <c r="R43" s="32">
        <f t="shared" si="37"/>
        <v>0</v>
      </c>
      <c r="S43" s="30">
        <f t="shared" si="38"/>
        <v>0</v>
      </c>
      <c r="T43" s="31">
        <f t="shared" si="38"/>
        <v>0</v>
      </c>
      <c r="U43" s="32">
        <f t="shared" si="39"/>
        <v>0</v>
      </c>
    </row>
    <row r="44" spans="1:21" ht="46.5">
      <c r="A44" s="88">
        <v>6</v>
      </c>
      <c r="B44" s="19"/>
      <c r="C44" s="20" t="s">
        <v>29</v>
      </c>
      <c r="D44" s="33">
        <f>SUM(D45:D50)</f>
        <v>16400000</v>
      </c>
      <c r="E44" s="34">
        <f t="shared" ref="E44:U44" si="40">SUM(E45:E50)</f>
        <v>0</v>
      </c>
      <c r="F44" s="35">
        <f t="shared" si="40"/>
        <v>16400000</v>
      </c>
      <c r="G44" s="33">
        <f t="shared" si="40"/>
        <v>26832.75</v>
      </c>
      <c r="H44" s="34">
        <f t="shared" si="40"/>
        <v>0</v>
      </c>
      <c r="I44" s="35">
        <f t="shared" si="40"/>
        <v>26832.75</v>
      </c>
      <c r="J44" s="33">
        <f t="shared" si="40"/>
        <v>2329.7600000000002</v>
      </c>
      <c r="K44" s="34">
        <f t="shared" si="40"/>
        <v>0</v>
      </c>
      <c r="L44" s="35">
        <f t="shared" si="40"/>
        <v>2329.7600000000002</v>
      </c>
      <c r="M44" s="33">
        <f>SUM(M45:M50)</f>
        <v>16345007.83</v>
      </c>
      <c r="N44" s="34">
        <f>SUM(N45:N50)</f>
        <v>0</v>
      </c>
      <c r="O44" s="35">
        <f>SUM(O45:O50)</f>
        <v>16345007.83</v>
      </c>
      <c r="P44" s="33">
        <f t="shared" si="40"/>
        <v>0</v>
      </c>
      <c r="Q44" s="34">
        <f t="shared" si="40"/>
        <v>0</v>
      </c>
      <c r="R44" s="35">
        <f t="shared" si="40"/>
        <v>0</v>
      </c>
      <c r="S44" s="33">
        <f t="shared" si="40"/>
        <v>25829.660000000498</v>
      </c>
      <c r="T44" s="34">
        <f t="shared" si="40"/>
        <v>0</v>
      </c>
      <c r="U44" s="35">
        <f t="shared" si="40"/>
        <v>25829.660000000498</v>
      </c>
    </row>
    <row r="45" spans="1:21" ht="49.5" customHeight="1">
      <c r="A45" s="86"/>
      <c r="B45" s="17">
        <v>1000</v>
      </c>
      <c r="C45" s="18" t="s">
        <v>19</v>
      </c>
      <c r="D45" s="30">
        <v>0</v>
      </c>
      <c r="E45" s="31">
        <v>0</v>
      </c>
      <c r="F45" s="32">
        <f t="shared" ref="F45:F50" si="41">D45+E45</f>
        <v>0</v>
      </c>
      <c r="G45" s="30">
        <v>0</v>
      </c>
      <c r="H45" s="31">
        <v>0</v>
      </c>
      <c r="I45" s="32">
        <f t="shared" ref="I45:I50" si="42">G45+H45</f>
        <v>0</v>
      </c>
      <c r="J45" s="30">
        <v>0</v>
      </c>
      <c r="K45" s="31">
        <v>0</v>
      </c>
      <c r="L45" s="32">
        <f t="shared" ref="L45:L50" si="43">J45+K45</f>
        <v>0</v>
      </c>
      <c r="M45" s="30">
        <v>0</v>
      </c>
      <c r="N45" s="31">
        <v>0</v>
      </c>
      <c r="O45" s="32">
        <f t="shared" ref="O45:O50" si="44">M45+N45</f>
        <v>0</v>
      </c>
      <c r="P45" s="30">
        <v>0</v>
      </c>
      <c r="Q45" s="31">
        <v>0</v>
      </c>
      <c r="R45" s="32">
        <f t="shared" ref="R45:R50" si="45">P45+Q45</f>
        <v>0</v>
      </c>
      <c r="S45" s="30">
        <f t="shared" ref="S45:T50" si="46">D45-G45-J45-M45-P45</f>
        <v>0</v>
      </c>
      <c r="T45" s="31">
        <f t="shared" si="46"/>
        <v>0</v>
      </c>
      <c r="U45" s="32">
        <f t="shared" ref="U45:U50" si="47">S45+T45</f>
        <v>0</v>
      </c>
    </row>
    <row r="46" spans="1:21" ht="49.5" customHeight="1">
      <c r="A46" s="86"/>
      <c r="B46" s="17">
        <v>2000</v>
      </c>
      <c r="C46" s="18" t="s">
        <v>20</v>
      </c>
      <c r="D46" s="30">
        <v>0</v>
      </c>
      <c r="E46" s="31">
        <v>0</v>
      </c>
      <c r="F46" s="32">
        <f t="shared" si="41"/>
        <v>0</v>
      </c>
      <c r="G46" s="30">
        <v>0</v>
      </c>
      <c r="H46" s="31">
        <v>0</v>
      </c>
      <c r="I46" s="32">
        <f t="shared" si="42"/>
        <v>0</v>
      </c>
      <c r="J46" s="30">
        <v>0</v>
      </c>
      <c r="K46" s="31">
        <v>0</v>
      </c>
      <c r="L46" s="32">
        <f t="shared" si="43"/>
        <v>0</v>
      </c>
      <c r="M46" s="30">
        <v>0</v>
      </c>
      <c r="N46" s="31">
        <v>0</v>
      </c>
      <c r="O46" s="32">
        <f t="shared" si="44"/>
        <v>0</v>
      </c>
      <c r="P46" s="30">
        <v>0</v>
      </c>
      <c r="Q46" s="31">
        <v>0</v>
      </c>
      <c r="R46" s="32">
        <f t="shared" si="45"/>
        <v>0</v>
      </c>
      <c r="S46" s="30">
        <f t="shared" si="46"/>
        <v>0</v>
      </c>
      <c r="T46" s="31">
        <f t="shared" si="46"/>
        <v>0</v>
      </c>
      <c r="U46" s="32">
        <f t="shared" si="47"/>
        <v>0</v>
      </c>
    </row>
    <row r="47" spans="1:21" ht="49.5" customHeight="1">
      <c r="A47" s="86"/>
      <c r="B47" s="17">
        <v>3000</v>
      </c>
      <c r="C47" s="18" t="s">
        <v>21</v>
      </c>
      <c r="D47" s="30">
        <v>0</v>
      </c>
      <c r="E47" s="31">
        <v>0</v>
      </c>
      <c r="F47" s="32">
        <f t="shared" si="41"/>
        <v>0</v>
      </c>
      <c r="G47" s="30">
        <v>0</v>
      </c>
      <c r="H47" s="31">
        <v>0</v>
      </c>
      <c r="I47" s="32">
        <f t="shared" si="42"/>
        <v>0</v>
      </c>
      <c r="J47" s="30">
        <v>0</v>
      </c>
      <c r="K47" s="31">
        <v>0</v>
      </c>
      <c r="L47" s="32">
        <f t="shared" si="43"/>
        <v>0</v>
      </c>
      <c r="M47" s="30">
        <v>0</v>
      </c>
      <c r="N47" s="31">
        <v>0</v>
      </c>
      <c r="O47" s="32">
        <f t="shared" si="44"/>
        <v>0</v>
      </c>
      <c r="P47" s="30">
        <v>0</v>
      </c>
      <c r="Q47" s="31">
        <v>0</v>
      </c>
      <c r="R47" s="32">
        <f t="shared" si="45"/>
        <v>0</v>
      </c>
      <c r="S47" s="30">
        <f t="shared" si="46"/>
        <v>0</v>
      </c>
      <c r="T47" s="31">
        <f t="shared" si="46"/>
        <v>0</v>
      </c>
      <c r="U47" s="32">
        <f t="shared" si="47"/>
        <v>0</v>
      </c>
    </row>
    <row r="48" spans="1:21" ht="54.95" customHeight="1">
      <c r="A48" s="86"/>
      <c r="B48" s="17">
        <v>4000</v>
      </c>
      <c r="C48" s="18" t="s">
        <v>22</v>
      </c>
      <c r="D48" s="30">
        <v>0</v>
      </c>
      <c r="E48" s="31">
        <v>0</v>
      </c>
      <c r="F48" s="32">
        <f t="shared" si="41"/>
        <v>0</v>
      </c>
      <c r="G48" s="30">
        <v>0</v>
      </c>
      <c r="H48" s="31">
        <v>0</v>
      </c>
      <c r="I48" s="32">
        <f t="shared" si="42"/>
        <v>0</v>
      </c>
      <c r="J48" s="30">
        <v>0</v>
      </c>
      <c r="K48" s="31">
        <v>0</v>
      </c>
      <c r="L48" s="32">
        <f t="shared" si="43"/>
        <v>0</v>
      </c>
      <c r="M48" s="30">
        <v>0</v>
      </c>
      <c r="N48" s="31">
        <v>0</v>
      </c>
      <c r="O48" s="32">
        <f t="shared" si="44"/>
        <v>0</v>
      </c>
      <c r="P48" s="30">
        <v>0</v>
      </c>
      <c r="Q48" s="31">
        <v>0</v>
      </c>
      <c r="R48" s="32">
        <f t="shared" si="45"/>
        <v>0</v>
      </c>
      <c r="S48" s="30">
        <f t="shared" si="46"/>
        <v>0</v>
      </c>
      <c r="T48" s="31">
        <f t="shared" si="46"/>
        <v>0</v>
      </c>
      <c r="U48" s="32">
        <f t="shared" si="47"/>
        <v>0</v>
      </c>
    </row>
    <row r="49" spans="1:21" ht="49.5" customHeight="1">
      <c r="A49" s="86"/>
      <c r="B49" s="17">
        <v>5000</v>
      </c>
      <c r="C49" s="18" t="s">
        <v>23</v>
      </c>
      <c r="D49" s="30">
        <v>15789407.74</v>
      </c>
      <c r="E49" s="31">
        <v>0</v>
      </c>
      <c r="F49" s="32">
        <f t="shared" si="41"/>
        <v>15789407.74</v>
      </c>
      <c r="G49" s="30">
        <v>0</v>
      </c>
      <c r="H49" s="31">
        <v>0</v>
      </c>
      <c r="I49" s="32">
        <f t="shared" si="42"/>
        <v>0</v>
      </c>
      <c r="J49" s="30">
        <v>0</v>
      </c>
      <c r="K49" s="31">
        <v>0</v>
      </c>
      <c r="L49" s="32">
        <f t="shared" si="43"/>
        <v>0</v>
      </c>
      <c r="M49" s="30">
        <v>15780000.01</v>
      </c>
      <c r="N49" s="31">
        <v>0</v>
      </c>
      <c r="O49" s="32">
        <f t="shared" si="44"/>
        <v>15780000.01</v>
      </c>
      <c r="P49" s="30">
        <v>0</v>
      </c>
      <c r="Q49" s="31">
        <v>0</v>
      </c>
      <c r="R49" s="32">
        <f t="shared" si="45"/>
        <v>0</v>
      </c>
      <c r="S49" s="30">
        <f t="shared" si="46"/>
        <v>9407.730000000447</v>
      </c>
      <c r="T49" s="31">
        <f t="shared" si="46"/>
        <v>0</v>
      </c>
      <c r="U49" s="32">
        <f t="shared" si="47"/>
        <v>9407.730000000447</v>
      </c>
    </row>
    <row r="50" spans="1:21" ht="49.5" customHeight="1">
      <c r="A50" s="87"/>
      <c r="B50" s="17">
        <v>6000</v>
      </c>
      <c r="C50" s="18" t="s">
        <v>24</v>
      </c>
      <c r="D50" s="30">
        <v>610592.26</v>
      </c>
      <c r="E50" s="31">
        <v>0</v>
      </c>
      <c r="F50" s="32">
        <f t="shared" si="41"/>
        <v>610592.26</v>
      </c>
      <c r="G50" s="30">
        <v>26832.75</v>
      </c>
      <c r="H50" s="31">
        <v>0</v>
      </c>
      <c r="I50" s="32">
        <f t="shared" si="42"/>
        <v>26832.75</v>
      </c>
      <c r="J50" s="30">
        <v>2329.7600000000002</v>
      </c>
      <c r="K50" s="31">
        <v>0</v>
      </c>
      <c r="L50" s="32">
        <f t="shared" si="43"/>
        <v>2329.7600000000002</v>
      </c>
      <c r="M50" s="30">
        <v>565007.81999999995</v>
      </c>
      <c r="N50" s="31">
        <v>0</v>
      </c>
      <c r="O50" s="32">
        <f t="shared" si="44"/>
        <v>565007.81999999995</v>
      </c>
      <c r="P50" s="30">
        <v>0</v>
      </c>
      <c r="Q50" s="31">
        <v>0</v>
      </c>
      <c r="R50" s="32">
        <f t="shared" si="45"/>
        <v>0</v>
      </c>
      <c r="S50" s="30">
        <f t="shared" si="46"/>
        <v>16421.930000000051</v>
      </c>
      <c r="T50" s="31">
        <f t="shared" si="46"/>
        <v>0</v>
      </c>
      <c r="U50" s="32">
        <f t="shared" si="47"/>
        <v>16421.930000000051</v>
      </c>
    </row>
    <row r="51" spans="1:21" ht="46.5" customHeight="1">
      <c r="A51" s="88">
        <v>7</v>
      </c>
      <c r="B51" s="19"/>
      <c r="C51" s="20" t="s">
        <v>30</v>
      </c>
      <c r="D51" s="33">
        <f>SUM(D52:D57)</f>
        <v>0</v>
      </c>
      <c r="E51" s="34">
        <f t="shared" ref="E51:U51" si="48">SUM(E52:E57)</f>
        <v>0</v>
      </c>
      <c r="F51" s="35">
        <f t="shared" si="48"/>
        <v>0</v>
      </c>
      <c r="G51" s="33">
        <f t="shared" si="48"/>
        <v>0</v>
      </c>
      <c r="H51" s="34">
        <f t="shared" si="48"/>
        <v>0</v>
      </c>
      <c r="I51" s="35">
        <f t="shared" si="48"/>
        <v>0</v>
      </c>
      <c r="J51" s="33">
        <f t="shared" si="48"/>
        <v>0</v>
      </c>
      <c r="K51" s="34">
        <f t="shared" si="48"/>
        <v>0</v>
      </c>
      <c r="L51" s="35">
        <f t="shared" si="48"/>
        <v>0</v>
      </c>
      <c r="M51" s="33">
        <f>SUM(M52:M57)</f>
        <v>0</v>
      </c>
      <c r="N51" s="34">
        <f>SUM(N52:N57)</f>
        <v>0</v>
      </c>
      <c r="O51" s="35">
        <f>SUM(O52:O57)</f>
        <v>0</v>
      </c>
      <c r="P51" s="33">
        <f t="shared" si="48"/>
        <v>0</v>
      </c>
      <c r="Q51" s="34">
        <f t="shared" si="48"/>
        <v>0</v>
      </c>
      <c r="R51" s="35">
        <f t="shared" si="48"/>
        <v>0</v>
      </c>
      <c r="S51" s="33">
        <f t="shared" si="48"/>
        <v>0</v>
      </c>
      <c r="T51" s="34">
        <f t="shared" si="48"/>
        <v>0</v>
      </c>
      <c r="U51" s="35">
        <f t="shared" si="48"/>
        <v>0</v>
      </c>
    </row>
    <row r="52" spans="1:21" ht="49.5" customHeight="1">
      <c r="A52" s="86"/>
      <c r="B52" s="17">
        <v>1000</v>
      </c>
      <c r="C52" s="18" t="s">
        <v>19</v>
      </c>
      <c r="D52" s="30">
        <v>0</v>
      </c>
      <c r="E52" s="31">
        <v>0</v>
      </c>
      <c r="F52" s="32">
        <f t="shared" ref="F52:F57" si="49">D52+E52</f>
        <v>0</v>
      </c>
      <c r="G52" s="30">
        <v>0</v>
      </c>
      <c r="H52" s="31">
        <v>0</v>
      </c>
      <c r="I52" s="32">
        <f t="shared" ref="I52:I57" si="50">G52+H52</f>
        <v>0</v>
      </c>
      <c r="J52" s="30">
        <v>0</v>
      </c>
      <c r="K52" s="31">
        <v>0</v>
      </c>
      <c r="L52" s="32">
        <f t="shared" ref="L52:L57" si="51">J52+K52</f>
        <v>0</v>
      </c>
      <c r="M52" s="30">
        <v>0</v>
      </c>
      <c r="N52" s="31">
        <v>0</v>
      </c>
      <c r="O52" s="32">
        <f t="shared" ref="O52:O57" si="52">M52+N52</f>
        <v>0</v>
      </c>
      <c r="P52" s="30">
        <v>0</v>
      </c>
      <c r="Q52" s="31">
        <v>0</v>
      </c>
      <c r="R52" s="32">
        <f t="shared" ref="R52:R57" si="53">P52+Q52</f>
        <v>0</v>
      </c>
      <c r="S52" s="30">
        <f t="shared" ref="S52:T57" si="54">D52-G52-J52-M52-P52</f>
        <v>0</v>
      </c>
      <c r="T52" s="31">
        <f t="shared" si="54"/>
        <v>0</v>
      </c>
      <c r="U52" s="32">
        <f t="shared" ref="U52:U57" si="55">S52+T52</f>
        <v>0</v>
      </c>
    </row>
    <row r="53" spans="1:21" ht="49.5" customHeight="1">
      <c r="A53" s="86"/>
      <c r="B53" s="17">
        <v>2000</v>
      </c>
      <c r="C53" s="18" t="s">
        <v>20</v>
      </c>
      <c r="D53" s="30">
        <v>0</v>
      </c>
      <c r="E53" s="31">
        <v>0</v>
      </c>
      <c r="F53" s="32">
        <f t="shared" si="49"/>
        <v>0</v>
      </c>
      <c r="G53" s="30">
        <v>0</v>
      </c>
      <c r="H53" s="31">
        <v>0</v>
      </c>
      <c r="I53" s="32">
        <f t="shared" si="50"/>
        <v>0</v>
      </c>
      <c r="J53" s="30">
        <v>0</v>
      </c>
      <c r="K53" s="31">
        <v>0</v>
      </c>
      <c r="L53" s="32">
        <f t="shared" si="51"/>
        <v>0</v>
      </c>
      <c r="M53" s="30">
        <v>0</v>
      </c>
      <c r="N53" s="31">
        <v>0</v>
      </c>
      <c r="O53" s="32">
        <f t="shared" si="52"/>
        <v>0</v>
      </c>
      <c r="P53" s="30">
        <v>0</v>
      </c>
      <c r="Q53" s="31">
        <v>0</v>
      </c>
      <c r="R53" s="32">
        <f t="shared" si="53"/>
        <v>0</v>
      </c>
      <c r="S53" s="30">
        <f t="shared" si="54"/>
        <v>0</v>
      </c>
      <c r="T53" s="31">
        <f t="shared" si="54"/>
        <v>0</v>
      </c>
      <c r="U53" s="32">
        <f t="shared" si="55"/>
        <v>0</v>
      </c>
    </row>
    <row r="54" spans="1:21" ht="49.5" customHeight="1">
      <c r="A54" s="86"/>
      <c r="B54" s="17">
        <v>3000</v>
      </c>
      <c r="C54" s="18" t="s">
        <v>21</v>
      </c>
      <c r="D54" s="30">
        <v>0</v>
      </c>
      <c r="E54" s="31">
        <v>0</v>
      </c>
      <c r="F54" s="32">
        <f t="shared" si="49"/>
        <v>0</v>
      </c>
      <c r="G54" s="30">
        <v>0</v>
      </c>
      <c r="H54" s="31">
        <v>0</v>
      </c>
      <c r="I54" s="32">
        <f t="shared" si="50"/>
        <v>0</v>
      </c>
      <c r="J54" s="30">
        <v>0</v>
      </c>
      <c r="K54" s="31">
        <v>0</v>
      </c>
      <c r="L54" s="32">
        <f t="shared" si="51"/>
        <v>0</v>
      </c>
      <c r="M54" s="30">
        <v>0</v>
      </c>
      <c r="N54" s="31">
        <v>0</v>
      </c>
      <c r="O54" s="32">
        <f t="shared" si="52"/>
        <v>0</v>
      </c>
      <c r="P54" s="30">
        <v>0</v>
      </c>
      <c r="Q54" s="31">
        <v>0</v>
      </c>
      <c r="R54" s="32">
        <f t="shared" si="53"/>
        <v>0</v>
      </c>
      <c r="S54" s="30">
        <f t="shared" si="54"/>
        <v>0</v>
      </c>
      <c r="T54" s="31">
        <f t="shared" si="54"/>
        <v>0</v>
      </c>
      <c r="U54" s="32">
        <f t="shared" si="55"/>
        <v>0</v>
      </c>
    </row>
    <row r="55" spans="1:21" ht="54.95" customHeight="1">
      <c r="A55" s="86"/>
      <c r="B55" s="17">
        <v>4000</v>
      </c>
      <c r="C55" s="18" t="s">
        <v>22</v>
      </c>
      <c r="D55" s="30">
        <v>0</v>
      </c>
      <c r="E55" s="31">
        <v>0</v>
      </c>
      <c r="F55" s="32">
        <f t="shared" si="49"/>
        <v>0</v>
      </c>
      <c r="G55" s="30">
        <v>0</v>
      </c>
      <c r="H55" s="31">
        <v>0</v>
      </c>
      <c r="I55" s="32">
        <f t="shared" si="50"/>
        <v>0</v>
      </c>
      <c r="J55" s="30">
        <v>0</v>
      </c>
      <c r="K55" s="31">
        <v>0</v>
      </c>
      <c r="L55" s="32">
        <f t="shared" si="51"/>
        <v>0</v>
      </c>
      <c r="M55" s="30">
        <v>0</v>
      </c>
      <c r="N55" s="31">
        <v>0</v>
      </c>
      <c r="O55" s="32">
        <f t="shared" si="52"/>
        <v>0</v>
      </c>
      <c r="P55" s="30">
        <v>0</v>
      </c>
      <c r="Q55" s="31">
        <v>0</v>
      </c>
      <c r="R55" s="32">
        <f t="shared" si="53"/>
        <v>0</v>
      </c>
      <c r="S55" s="30">
        <f t="shared" si="54"/>
        <v>0</v>
      </c>
      <c r="T55" s="31">
        <f t="shared" si="54"/>
        <v>0</v>
      </c>
      <c r="U55" s="32">
        <f t="shared" si="55"/>
        <v>0</v>
      </c>
    </row>
    <row r="56" spans="1:21" ht="49.5" customHeight="1">
      <c r="A56" s="86"/>
      <c r="B56" s="17">
        <v>5000</v>
      </c>
      <c r="C56" s="18" t="s">
        <v>23</v>
      </c>
      <c r="D56" s="30">
        <v>0</v>
      </c>
      <c r="E56" s="31">
        <v>0</v>
      </c>
      <c r="F56" s="32">
        <f t="shared" si="49"/>
        <v>0</v>
      </c>
      <c r="G56" s="30">
        <v>0</v>
      </c>
      <c r="H56" s="31">
        <v>0</v>
      </c>
      <c r="I56" s="32">
        <f t="shared" si="50"/>
        <v>0</v>
      </c>
      <c r="J56" s="30">
        <v>0</v>
      </c>
      <c r="K56" s="31">
        <v>0</v>
      </c>
      <c r="L56" s="32">
        <f t="shared" si="51"/>
        <v>0</v>
      </c>
      <c r="M56" s="30">
        <v>0</v>
      </c>
      <c r="N56" s="31">
        <v>0</v>
      </c>
      <c r="O56" s="32">
        <f t="shared" si="52"/>
        <v>0</v>
      </c>
      <c r="P56" s="30">
        <v>0</v>
      </c>
      <c r="Q56" s="31">
        <v>0</v>
      </c>
      <c r="R56" s="32">
        <f t="shared" si="53"/>
        <v>0</v>
      </c>
      <c r="S56" s="30">
        <f t="shared" si="54"/>
        <v>0</v>
      </c>
      <c r="T56" s="31">
        <f t="shared" si="54"/>
        <v>0</v>
      </c>
      <c r="U56" s="32">
        <f t="shared" si="55"/>
        <v>0</v>
      </c>
    </row>
    <row r="57" spans="1:21" ht="49.5" customHeight="1">
      <c r="A57" s="87"/>
      <c r="B57" s="17">
        <v>6000</v>
      </c>
      <c r="C57" s="18" t="s">
        <v>24</v>
      </c>
      <c r="D57" s="30">
        <v>0</v>
      </c>
      <c r="E57" s="31">
        <v>0</v>
      </c>
      <c r="F57" s="32">
        <f t="shared" si="49"/>
        <v>0</v>
      </c>
      <c r="G57" s="30">
        <v>0</v>
      </c>
      <c r="H57" s="31">
        <v>0</v>
      </c>
      <c r="I57" s="32">
        <f t="shared" si="50"/>
        <v>0</v>
      </c>
      <c r="J57" s="30">
        <v>0</v>
      </c>
      <c r="K57" s="31">
        <v>0</v>
      </c>
      <c r="L57" s="32">
        <f t="shared" si="51"/>
        <v>0</v>
      </c>
      <c r="M57" s="30">
        <v>0</v>
      </c>
      <c r="N57" s="31">
        <v>0</v>
      </c>
      <c r="O57" s="32">
        <f t="shared" si="52"/>
        <v>0</v>
      </c>
      <c r="P57" s="30">
        <v>0</v>
      </c>
      <c r="Q57" s="31">
        <v>0</v>
      </c>
      <c r="R57" s="32">
        <f t="shared" si="53"/>
        <v>0</v>
      </c>
      <c r="S57" s="30">
        <f t="shared" si="54"/>
        <v>0</v>
      </c>
      <c r="T57" s="31">
        <f t="shared" si="54"/>
        <v>0</v>
      </c>
      <c r="U57" s="32">
        <f t="shared" si="55"/>
        <v>0</v>
      </c>
    </row>
    <row r="58" spans="1:21" ht="46.5" customHeight="1">
      <c r="A58" s="88">
        <v>8</v>
      </c>
      <c r="B58" s="19"/>
      <c r="C58" s="20" t="s">
        <v>40</v>
      </c>
      <c r="D58" s="33">
        <f>SUM(D59:D64)</f>
        <v>6500000</v>
      </c>
      <c r="E58" s="34">
        <f t="shared" ref="E58:U58" si="56">SUM(E59:E64)</f>
        <v>0</v>
      </c>
      <c r="F58" s="35">
        <f t="shared" si="56"/>
        <v>6500000</v>
      </c>
      <c r="G58" s="33">
        <f t="shared" si="56"/>
        <v>0</v>
      </c>
      <c r="H58" s="34">
        <f t="shared" si="56"/>
        <v>0</v>
      </c>
      <c r="I58" s="35">
        <f t="shared" si="56"/>
        <v>0</v>
      </c>
      <c r="J58" s="33">
        <f t="shared" si="56"/>
        <v>0</v>
      </c>
      <c r="K58" s="34">
        <f t="shared" si="56"/>
        <v>0</v>
      </c>
      <c r="L58" s="35">
        <f t="shared" si="56"/>
        <v>0</v>
      </c>
      <c r="M58" s="33">
        <f>SUM(M59:M64)</f>
        <v>6240139.9900000002</v>
      </c>
      <c r="N58" s="34">
        <f>SUM(N59:N64)</f>
        <v>0</v>
      </c>
      <c r="O58" s="35">
        <f>SUM(O59:O64)</f>
        <v>6240139.9900000002</v>
      </c>
      <c r="P58" s="33">
        <f t="shared" si="56"/>
        <v>0</v>
      </c>
      <c r="Q58" s="34">
        <f t="shared" si="56"/>
        <v>0</v>
      </c>
      <c r="R58" s="35">
        <f t="shared" si="56"/>
        <v>0</v>
      </c>
      <c r="S58" s="33">
        <f t="shared" si="56"/>
        <v>259860.00999999978</v>
      </c>
      <c r="T58" s="34">
        <f t="shared" si="56"/>
        <v>0</v>
      </c>
      <c r="U58" s="35">
        <f t="shared" si="56"/>
        <v>259860.00999999978</v>
      </c>
    </row>
    <row r="59" spans="1:21" ht="49.5" customHeight="1">
      <c r="A59" s="86"/>
      <c r="B59" s="17">
        <v>1000</v>
      </c>
      <c r="C59" s="18" t="s">
        <v>19</v>
      </c>
      <c r="D59" s="30">
        <v>0</v>
      </c>
      <c r="E59" s="31">
        <v>0</v>
      </c>
      <c r="F59" s="32">
        <f t="shared" ref="F59:F64" si="57">D59+E59</f>
        <v>0</v>
      </c>
      <c r="G59" s="30">
        <v>0</v>
      </c>
      <c r="H59" s="31">
        <v>0</v>
      </c>
      <c r="I59" s="32">
        <f t="shared" ref="I59:I64" si="58">G59+H59</f>
        <v>0</v>
      </c>
      <c r="J59" s="30">
        <v>0</v>
      </c>
      <c r="K59" s="31">
        <v>0</v>
      </c>
      <c r="L59" s="32">
        <f t="shared" ref="L59:L64" si="59">J59+K59</f>
        <v>0</v>
      </c>
      <c r="M59" s="30">
        <v>0</v>
      </c>
      <c r="N59" s="31">
        <v>0</v>
      </c>
      <c r="O59" s="32">
        <f t="shared" ref="O59:O64" si="60">M59+N59</f>
        <v>0</v>
      </c>
      <c r="P59" s="30">
        <v>0</v>
      </c>
      <c r="Q59" s="31">
        <v>0</v>
      </c>
      <c r="R59" s="32">
        <f t="shared" ref="R59:R64" si="61">P59+Q59</f>
        <v>0</v>
      </c>
      <c r="S59" s="30">
        <f t="shared" ref="S59:T64" si="62">D59-G59-J59-M59-P59</f>
        <v>0</v>
      </c>
      <c r="T59" s="31">
        <f t="shared" si="62"/>
        <v>0</v>
      </c>
      <c r="U59" s="32">
        <f t="shared" ref="U59:U64" si="63">S59+T59</f>
        <v>0</v>
      </c>
    </row>
    <row r="60" spans="1:21" ht="49.5" customHeight="1">
      <c r="A60" s="86"/>
      <c r="B60" s="17">
        <v>2000</v>
      </c>
      <c r="C60" s="18" t="s">
        <v>20</v>
      </c>
      <c r="D60" s="30">
        <v>0</v>
      </c>
      <c r="E60" s="31">
        <v>0</v>
      </c>
      <c r="F60" s="32">
        <f t="shared" si="57"/>
        <v>0</v>
      </c>
      <c r="G60" s="30">
        <v>0</v>
      </c>
      <c r="H60" s="31">
        <v>0</v>
      </c>
      <c r="I60" s="32">
        <f t="shared" si="58"/>
        <v>0</v>
      </c>
      <c r="J60" s="30">
        <v>0</v>
      </c>
      <c r="K60" s="31">
        <v>0</v>
      </c>
      <c r="L60" s="32">
        <f t="shared" si="59"/>
        <v>0</v>
      </c>
      <c r="M60" s="30">
        <v>0</v>
      </c>
      <c r="N60" s="31">
        <v>0</v>
      </c>
      <c r="O60" s="32">
        <f t="shared" si="60"/>
        <v>0</v>
      </c>
      <c r="P60" s="30">
        <v>0</v>
      </c>
      <c r="Q60" s="31">
        <v>0</v>
      </c>
      <c r="R60" s="32">
        <f t="shared" si="61"/>
        <v>0</v>
      </c>
      <c r="S60" s="30">
        <f t="shared" si="62"/>
        <v>0</v>
      </c>
      <c r="T60" s="31">
        <f t="shared" si="62"/>
        <v>0</v>
      </c>
      <c r="U60" s="32">
        <f t="shared" si="63"/>
        <v>0</v>
      </c>
    </row>
    <row r="61" spans="1:21" ht="49.5" customHeight="1">
      <c r="A61" s="86"/>
      <c r="B61" s="17">
        <v>3000</v>
      </c>
      <c r="C61" s="18" t="s">
        <v>21</v>
      </c>
      <c r="D61" s="30">
        <v>0</v>
      </c>
      <c r="E61" s="31">
        <v>0</v>
      </c>
      <c r="F61" s="32">
        <f t="shared" si="57"/>
        <v>0</v>
      </c>
      <c r="G61" s="30">
        <v>0</v>
      </c>
      <c r="H61" s="31">
        <v>0</v>
      </c>
      <c r="I61" s="32">
        <f t="shared" si="58"/>
        <v>0</v>
      </c>
      <c r="J61" s="30">
        <v>0</v>
      </c>
      <c r="K61" s="31">
        <v>0</v>
      </c>
      <c r="L61" s="32">
        <f t="shared" si="59"/>
        <v>0</v>
      </c>
      <c r="M61" s="30">
        <v>0</v>
      </c>
      <c r="N61" s="31">
        <v>0</v>
      </c>
      <c r="O61" s="32">
        <f t="shared" si="60"/>
        <v>0</v>
      </c>
      <c r="P61" s="30">
        <v>0</v>
      </c>
      <c r="Q61" s="31">
        <v>0</v>
      </c>
      <c r="R61" s="32">
        <f t="shared" si="61"/>
        <v>0</v>
      </c>
      <c r="S61" s="30">
        <f t="shared" si="62"/>
        <v>0</v>
      </c>
      <c r="T61" s="31">
        <f t="shared" si="62"/>
        <v>0</v>
      </c>
      <c r="U61" s="32">
        <f t="shared" si="63"/>
        <v>0</v>
      </c>
    </row>
    <row r="62" spans="1:21" ht="54.95" customHeight="1">
      <c r="A62" s="86"/>
      <c r="B62" s="17">
        <v>4000</v>
      </c>
      <c r="C62" s="18" t="s">
        <v>22</v>
      </c>
      <c r="D62" s="30">
        <v>0</v>
      </c>
      <c r="E62" s="31">
        <v>0</v>
      </c>
      <c r="F62" s="32">
        <f t="shared" si="57"/>
        <v>0</v>
      </c>
      <c r="G62" s="30">
        <v>0</v>
      </c>
      <c r="H62" s="31">
        <v>0</v>
      </c>
      <c r="I62" s="32">
        <f t="shared" si="58"/>
        <v>0</v>
      </c>
      <c r="J62" s="30">
        <v>0</v>
      </c>
      <c r="K62" s="31">
        <v>0</v>
      </c>
      <c r="L62" s="32">
        <f t="shared" si="59"/>
        <v>0</v>
      </c>
      <c r="M62" s="30">
        <v>0</v>
      </c>
      <c r="N62" s="31">
        <v>0</v>
      </c>
      <c r="O62" s="32">
        <f t="shared" si="60"/>
        <v>0</v>
      </c>
      <c r="P62" s="30">
        <v>0</v>
      </c>
      <c r="Q62" s="31">
        <v>0</v>
      </c>
      <c r="R62" s="32">
        <f t="shared" si="61"/>
        <v>0</v>
      </c>
      <c r="S62" s="30">
        <f t="shared" si="62"/>
        <v>0</v>
      </c>
      <c r="T62" s="31">
        <f t="shared" si="62"/>
        <v>0</v>
      </c>
      <c r="U62" s="32">
        <f t="shared" si="63"/>
        <v>0</v>
      </c>
    </row>
    <row r="63" spans="1:21" ht="49.5" customHeight="1">
      <c r="A63" s="86"/>
      <c r="B63" s="17">
        <v>5000</v>
      </c>
      <c r="C63" s="18" t="s">
        <v>23</v>
      </c>
      <c r="D63" s="30">
        <v>0</v>
      </c>
      <c r="E63" s="31">
        <v>0</v>
      </c>
      <c r="F63" s="32">
        <f t="shared" si="57"/>
        <v>0</v>
      </c>
      <c r="G63" s="30">
        <v>0</v>
      </c>
      <c r="H63" s="31">
        <v>0</v>
      </c>
      <c r="I63" s="32">
        <f t="shared" si="58"/>
        <v>0</v>
      </c>
      <c r="J63" s="30">
        <v>0</v>
      </c>
      <c r="K63" s="31">
        <v>0</v>
      </c>
      <c r="L63" s="32">
        <f t="shared" si="59"/>
        <v>0</v>
      </c>
      <c r="M63" s="30">
        <v>0</v>
      </c>
      <c r="N63" s="31">
        <v>0</v>
      </c>
      <c r="O63" s="32">
        <f t="shared" si="60"/>
        <v>0</v>
      </c>
      <c r="P63" s="30">
        <v>0</v>
      </c>
      <c r="Q63" s="31">
        <v>0</v>
      </c>
      <c r="R63" s="32">
        <f t="shared" si="61"/>
        <v>0</v>
      </c>
      <c r="S63" s="30">
        <f t="shared" si="62"/>
        <v>0</v>
      </c>
      <c r="T63" s="31">
        <f t="shared" si="62"/>
        <v>0</v>
      </c>
      <c r="U63" s="32">
        <f t="shared" si="63"/>
        <v>0</v>
      </c>
    </row>
    <row r="64" spans="1:21" ht="49.5" customHeight="1">
      <c r="A64" s="87"/>
      <c r="B64" s="17">
        <v>6000</v>
      </c>
      <c r="C64" s="18" t="s">
        <v>24</v>
      </c>
      <c r="D64" s="30">
        <v>6500000</v>
      </c>
      <c r="E64" s="31">
        <v>0</v>
      </c>
      <c r="F64" s="32">
        <f t="shared" si="57"/>
        <v>6500000</v>
      </c>
      <c r="G64" s="30">
        <v>0</v>
      </c>
      <c r="H64" s="31">
        <v>0</v>
      </c>
      <c r="I64" s="32">
        <f t="shared" si="58"/>
        <v>0</v>
      </c>
      <c r="J64" s="30">
        <v>0</v>
      </c>
      <c r="K64" s="31">
        <v>0</v>
      </c>
      <c r="L64" s="32">
        <f t="shared" si="59"/>
        <v>0</v>
      </c>
      <c r="M64" s="30">
        <v>6240139.9900000002</v>
      </c>
      <c r="N64" s="31">
        <v>0</v>
      </c>
      <c r="O64" s="32">
        <f t="shared" si="60"/>
        <v>6240139.9900000002</v>
      </c>
      <c r="P64" s="30">
        <v>0</v>
      </c>
      <c r="Q64" s="31">
        <v>0</v>
      </c>
      <c r="R64" s="32">
        <f t="shared" si="61"/>
        <v>0</v>
      </c>
      <c r="S64" s="30">
        <f t="shared" si="62"/>
        <v>259860.00999999978</v>
      </c>
      <c r="T64" s="31">
        <f t="shared" si="62"/>
        <v>0</v>
      </c>
      <c r="U64" s="32">
        <f t="shared" si="63"/>
        <v>259860.00999999978</v>
      </c>
    </row>
    <row r="65" spans="1:21" ht="64.5" customHeight="1">
      <c r="A65" s="88">
        <v>9</v>
      </c>
      <c r="B65" s="19"/>
      <c r="C65" s="20" t="s">
        <v>31</v>
      </c>
      <c r="D65" s="33">
        <f>SUM(D66:D71)</f>
        <v>10189630.899999999</v>
      </c>
      <c r="E65" s="34">
        <f t="shared" ref="E65:U65" si="64">SUM(E66:E71)</f>
        <v>0</v>
      </c>
      <c r="F65" s="35">
        <f t="shared" si="64"/>
        <v>10189630.899999999</v>
      </c>
      <c r="G65" s="33">
        <f t="shared" si="64"/>
        <v>0</v>
      </c>
      <c r="H65" s="34">
        <f t="shared" si="64"/>
        <v>0</v>
      </c>
      <c r="I65" s="35">
        <f t="shared" si="64"/>
        <v>0</v>
      </c>
      <c r="J65" s="33">
        <f t="shared" si="64"/>
        <v>0</v>
      </c>
      <c r="K65" s="34">
        <f t="shared" si="64"/>
        <v>0</v>
      </c>
      <c r="L65" s="35">
        <f t="shared" si="64"/>
        <v>0</v>
      </c>
      <c r="M65" s="33">
        <f>SUM(M66:M71)</f>
        <v>10060325.66</v>
      </c>
      <c r="N65" s="34">
        <f>SUM(N66:N71)</f>
        <v>0</v>
      </c>
      <c r="O65" s="35">
        <f>SUM(O66:O71)</f>
        <v>10060325.66</v>
      </c>
      <c r="P65" s="33">
        <f t="shared" si="64"/>
        <v>0</v>
      </c>
      <c r="Q65" s="34">
        <f t="shared" si="64"/>
        <v>0</v>
      </c>
      <c r="R65" s="35">
        <f t="shared" si="64"/>
        <v>0</v>
      </c>
      <c r="S65" s="33">
        <f t="shared" si="64"/>
        <v>129305.24000000022</v>
      </c>
      <c r="T65" s="34">
        <f t="shared" si="64"/>
        <v>0</v>
      </c>
      <c r="U65" s="35">
        <f t="shared" si="64"/>
        <v>129305.24000000022</v>
      </c>
    </row>
    <row r="66" spans="1:21" ht="49.5" customHeight="1">
      <c r="A66" s="86"/>
      <c r="B66" s="17">
        <v>1000</v>
      </c>
      <c r="C66" s="18" t="s">
        <v>19</v>
      </c>
      <c r="D66" s="30">
        <v>0</v>
      </c>
      <c r="E66" s="31">
        <v>0</v>
      </c>
      <c r="F66" s="32">
        <f t="shared" ref="F66:F71" si="65">D66+E66</f>
        <v>0</v>
      </c>
      <c r="G66" s="30">
        <v>0</v>
      </c>
      <c r="H66" s="31">
        <v>0</v>
      </c>
      <c r="I66" s="32">
        <f t="shared" ref="I66:I71" si="66">G66+H66</f>
        <v>0</v>
      </c>
      <c r="J66" s="30">
        <v>0</v>
      </c>
      <c r="K66" s="31">
        <v>0</v>
      </c>
      <c r="L66" s="32">
        <f t="shared" ref="L66:L71" si="67">J66+K66</f>
        <v>0</v>
      </c>
      <c r="M66" s="30">
        <v>0</v>
      </c>
      <c r="N66" s="31">
        <v>0</v>
      </c>
      <c r="O66" s="32">
        <f t="shared" ref="O66:O71" si="68">M66+N66</f>
        <v>0</v>
      </c>
      <c r="P66" s="30">
        <v>0</v>
      </c>
      <c r="Q66" s="31">
        <v>0</v>
      </c>
      <c r="R66" s="32">
        <f t="shared" ref="R66:R71" si="69">P66+Q66</f>
        <v>0</v>
      </c>
      <c r="S66" s="30">
        <f t="shared" ref="S66:T71" si="70">D66-G66-J66-M66-P66</f>
        <v>0</v>
      </c>
      <c r="T66" s="31">
        <f t="shared" si="70"/>
        <v>0</v>
      </c>
      <c r="U66" s="32">
        <f t="shared" ref="U66:U71" si="71">S66+T66</f>
        <v>0</v>
      </c>
    </row>
    <row r="67" spans="1:21" ht="49.5" customHeight="1">
      <c r="A67" s="86"/>
      <c r="B67" s="17">
        <v>2000</v>
      </c>
      <c r="C67" s="18" t="s">
        <v>20</v>
      </c>
      <c r="D67" s="30">
        <v>5243936.7699999996</v>
      </c>
      <c r="E67" s="31">
        <v>0</v>
      </c>
      <c r="F67" s="32">
        <f t="shared" si="65"/>
        <v>5243936.7699999996</v>
      </c>
      <c r="G67" s="30">
        <v>0</v>
      </c>
      <c r="H67" s="31">
        <v>0</v>
      </c>
      <c r="I67" s="32">
        <f t="shared" si="66"/>
        <v>0</v>
      </c>
      <c r="J67" s="30">
        <v>0</v>
      </c>
      <c r="K67" s="31">
        <v>0</v>
      </c>
      <c r="L67" s="32">
        <f t="shared" si="67"/>
        <v>0</v>
      </c>
      <c r="M67" s="30">
        <v>5243936.7699999996</v>
      </c>
      <c r="N67" s="31">
        <v>0</v>
      </c>
      <c r="O67" s="32">
        <f t="shared" si="68"/>
        <v>5243936.7699999996</v>
      </c>
      <c r="P67" s="30">
        <v>0</v>
      </c>
      <c r="Q67" s="31">
        <v>0</v>
      </c>
      <c r="R67" s="32">
        <f t="shared" si="69"/>
        <v>0</v>
      </c>
      <c r="S67" s="30">
        <f t="shared" si="70"/>
        <v>0</v>
      </c>
      <c r="T67" s="31">
        <f t="shared" si="70"/>
        <v>0</v>
      </c>
      <c r="U67" s="32">
        <f t="shared" si="71"/>
        <v>0</v>
      </c>
    </row>
    <row r="68" spans="1:21" ht="49.5" customHeight="1">
      <c r="A68" s="86"/>
      <c r="B68" s="17">
        <v>3000</v>
      </c>
      <c r="C68" s="18" t="s">
        <v>21</v>
      </c>
      <c r="D68" s="30">
        <v>0</v>
      </c>
      <c r="E68" s="31">
        <v>0</v>
      </c>
      <c r="F68" s="32">
        <f t="shared" si="65"/>
        <v>0</v>
      </c>
      <c r="G68" s="30">
        <v>0</v>
      </c>
      <c r="H68" s="31">
        <v>0</v>
      </c>
      <c r="I68" s="32">
        <f t="shared" si="66"/>
        <v>0</v>
      </c>
      <c r="J68" s="30">
        <v>0</v>
      </c>
      <c r="K68" s="31">
        <v>0</v>
      </c>
      <c r="L68" s="32">
        <f t="shared" si="67"/>
        <v>0</v>
      </c>
      <c r="M68" s="30">
        <v>0</v>
      </c>
      <c r="N68" s="31">
        <v>0</v>
      </c>
      <c r="O68" s="32">
        <f t="shared" si="68"/>
        <v>0</v>
      </c>
      <c r="P68" s="30">
        <v>0</v>
      </c>
      <c r="Q68" s="31">
        <v>0</v>
      </c>
      <c r="R68" s="32">
        <f t="shared" si="69"/>
        <v>0</v>
      </c>
      <c r="S68" s="30">
        <f t="shared" si="70"/>
        <v>0</v>
      </c>
      <c r="T68" s="31">
        <f t="shared" si="70"/>
        <v>0</v>
      </c>
      <c r="U68" s="32">
        <f t="shared" si="71"/>
        <v>0</v>
      </c>
    </row>
    <row r="69" spans="1:21" ht="54.95" customHeight="1">
      <c r="A69" s="86"/>
      <c r="B69" s="17">
        <v>4000</v>
      </c>
      <c r="C69" s="18" t="s">
        <v>22</v>
      </c>
      <c r="D69" s="30">
        <v>0</v>
      </c>
      <c r="E69" s="31">
        <v>0</v>
      </c>
      <c r="F69" s="32">
        <f t="shared" si="65"/>
        <v>0</v>
      </c>
      <c r="G69" s="30">
        <v>0</v>
      </c>
      <c r="H69" s="31">
        <v>0</v>
      </c>
      <c r="I69" s="32">
        <f t="shared" si="66"/>
        <v>0</v>
      </c>
      <c r="J69" s="30">
        <v>0</v>
      </c>
      <c r="K69" s="31">
        <v>0</v>
      </c>
      <c r="L69" s="32">
        <f t="shared" si="67"/>
        <v>0</v>
      </c>
      <c r="M69" s="30">
        <v>0</v>
      </c>
      <c r="N69" s="31">
        <v>0</v>
      </c>
      <c r="O69" s="32">
        <f t="shared" si="68"/>
        <v>0</v>
      </c>
      <c r="P69" s="30">
        <v>0</v>
      </c>
      <c r="Q69" s="31">
        <v>0</v>
      </c>
      <c r="R69" s="32">
        <f t="shared" si="69"/>
        <v>0</v>
      </c>
      <c r="S69" s="30">
        <f t="shared" si="70"/>
        <v>0</v>
      </c>
      <c r="T69" s="31">
        <f t="shared" si="70"/>
        <v>0</v>
      </c>
      <c r="U69" s="32">
        <f t="shared" si="71"/>
        <v>0</v>
      </c>
    </row>
    <row r="70" spans="1:21" ht="49.5" customHeight="1">
      <c r="A70" s="86"/>
      <c r="B70" s="17">
        <v>5000</v>
      </c>
      <c r="C70" s="18" t="s">
        <v>23</v>
      </c>
      <c r="D70" s="30">
        <v>4945694.13</v>
      </c>
      <c r="E70" s="31">
        <v>0</v>
      </c>
      <c r="F70" s="32">
        <f t="shared" si="65"/>
        <v>4945694.13</v>
      </c>
      <c r="G70" s="30">
        <v>0</v>
      </c>
      <c r="H70" s="31">
        <v>0</v>
      </c>
      <c r="I70" s="32">
        <f t="shared" si="66"/>
        <v>0</v>
      </c>
      <c r="J70" s="30">
        <v>0</v>
      </c>
      <c r="K70" s="31">
        <v>0</v>
      </c>
      <c r="L70" s="32">
        <f t="shared" si="67"/>
        <v>0</v>
      </c>
      <c r="M70" s="30">
        <v>4816388.8899999997</v>
      </c>
      <c r="N70" s="31">
        <v>0</v>
      </c>
      <c r="O70" s="32">
        <f t="shared" si="68"/>
        <v>4816388.8899999997</v>
      </c>
      <c r="P70" s="30">
        <v>0</v>
      </c>
      <c r="Q70" s="31">
        <v>0</v>
      </c>
      <c r="R70" s="32">
        <f t="shared" si="69"/>
        <v>0</v>
      </c>
      <c r="S70" s="30">
        <f t="shared" si="70"/>
        <v>129305.24000000022</v>
      </c>
      <c r="T70" s="31">
        <f t="shared" si="70"/>
        <v>0</v>
      </c>
      <c r="U70" s="32">
        <f t="shared" si="71"/>
        <v>129305.24000000022</v>
      </c>
    </row>
    <row r="71" spans="1:21" ht="49.5" customHeight="1">
      <c r="A71" s="87"/>
      <c r="B71" s="17">
        <v>6000</v>
      </c>
      <c r="C71" s="18" t="s">
        <v>24</v>
      </c>
      <c r="D71" s="30">
        <v>0</v>
      </c>
      <c r="E71" s="31">
        <v>0</v>
      </c>
      <c r="F71" s="32">
        <f t="shared" si="65"/>
        <v>0</v>
      </c>
      <c r="G71" s="30">
        <v>0</v>
      </c>
      <c r="H71" s="31">
        <v>0</v>
      </c>
      <c r="I71" s="32">
        <f t="shared" si="66"/>
        <v>0</v>
      </c>
      <c r="J71" s="30">
        <v>0</v>
      </c>
      <c r="K71" s="31">
        <v>0</v>
      </c>
      <c r="L71" s="32">
        <f t="shared" si="67"/>
        <v>0</v>
      </c>
      <c r="M71" s="30">
        <v>0</v>
      </c>
      <c r="N71" s="31">
        <v>0</v>
      </c>
      <c r="O71" s="32">
        <f t="shared" si="68"/>
        <v>0</v>
      </c>
      <c r="P71" s="30">
        <v>0</v>
      </c>
      <c r="Q71" s="31">
        <v>0</v>
      </c>
      <c r="R71" s="32">
        <f t="shared" si="69"/>
        <v>0</v>
      </c>
      <c r="S71" s="30">
        <f t="shared" si="70"/>
        <v>0</v>
      </c>
      <c r="T71" s="31">
        <f t="shared" si="70"/>
        <v>0</v>
      </c>
      <c r="U71" s="32">
        <f t="shared" si="71"/>
        <v>0</v>
      </c>
    </row>
    <row r="72" spans="1:21" ht="46.5" customHeight="1">
      <c r="A72" s="88">
        <v>10</v>
      </c>
      <c r="B72" s="19"/>
      <c r="C72" s="20" t="s">
        <v>8</v>
      </c>
      <c r="D72" s="33">
        <f>SUM(D73:D78)</f>
        <v>22943324.140000001</v>
      </c>
      <c r="E72" s="34">
        <f t="shared" ref="E72:U72" si="72">SUM(E73:E78)</f>
        <v>730639.7</v>
      </c>
      <c r="F72" s="35">
        <f t="shared" si="72"/>
        <v>23673963.84</v>
      </c>
      <c r="G72" s="33">
        <f t="shared" si="72"/>
        <v>0</v>
      </c>
      <c r="H72" s="34">
        <f t="shared" si="72"/>
        <v>0</v>
      </c>
      <c r="I72" s="35">
        <f t="shared" si="72"/>
        <v>0</v>
      </c>
      <c r="J72" s="33">
        <f t="shared" si="72"/>
        <v>0</v>
      </c>
      <c r="K72" s="34">
        <f t="shared" si="72"/>
        <v>0</v>
      </c>
      <c r="L72" s="35">
        <f t="shared" si="72"/>
        <v>0</v>
      </c>
      <c r="M72" s="33">
        <f>SUM(M73:M78)</f>
        <v>21677487.379999999</v>
      </c>
      <c r="N72" s="34">
        <f>SUM(N73:N78)</f>
        <v>730639.7</v>
      </c>
      <c r="O72" s="35">
        <f>SUM(O73:O78)</f>
        <v>22408127.079999998</v>
      </c>
      <c r="P72" s="33">
        <f t="shared" si="72"/>
        <v>0</v>
      </c>
      <c r="Q72" s="34">
        <f t="shared" si="72"/>
        <v>0</v>
      </c>
      <c r="R72" s="35">
        <f t="shared" si="72"/>
        <v>0</v>
      </c>
      <c r="S72" s="33">
        <f t="shared" si="72"/>
        <v>1265836.7599999998</v>
      </c>
      <c r="T72" s="34">
        <f t="shared" si="72"/>
        <v>0</v>
      </c>
      <c r="U72" s="35">
        <f t="shared" si="72"/>
        <v>1265836.7599999998</v>
      </c>
    </row>
    <row r="73" spans="1:21" ht="49.5" customHeight="1">
      <c r="A73" s="86"/>
      <c r="B73" s="17">
        <v>1000</v>
      </c>
      <c r="C73" s="18" t="s">
        <v>19</v>
      </c>
      <c r="D73" s="30">
        <v>0</v>
      </c>
      <c r="E73" s="31">
        <v>730639.7</v>
      </c>
      <c r="F73" s="32">
        <f t="shared" ref="F73:F78" si="73">D73+E73</f>
        <v>730639.7</v>
      </c>
      <c r="G73" s="30">
        <v>0</v>
      </c>
      <c r="H73" s="31">
        <v>0</v>
      </c>
      <c r="I73" s="32">
        <f t="shared" ref="I73:I78" si="74">G73+H73</f>
        <v>0</v>
      </c>
      <c r="J73" s="30">
        <v>0</v>
      </c>
      <c r="K73" s="31">
        <v>0</v>
      </c>
      <c r="L73" s="32">
        <f t="shared" ref="L73:L78" si="75">J73+K73</f>
        <v>0</v>
      </c>
      <c r="M73" s="30">
        <v>0</v>
      </c>
      <c r="N73" s="31">
        <v>730639.7</v>
      </c>
      <c r="O73" s="32">
        <f t="shared" ref="O73:O78" si="76">M73+N73</f>
        <v>730639.7</v>
      </c>
      <c r="P73" s="30">
        <v>0</v>
      </c>
      <c r="Q73" s="31">
        <v>0</v>
      </c>
      <c r="R73" s="32">
        <f t="shared" ref="R73:R78" si="77">P73+Q73</f>
        <v>0</v>
      </c>
      <c r="S73" s="30">
        <f t="shared" ref="S73:T78" si="78">D73-G73-J73-M73-P73</f>
        <v>0</v>
      </c>
      <c r="T73" s="31">
        <f t="shared" si="78"/>
        <v>0</v>
      </c>
      <c r="U73" s="32">
        <f t="shared" ref="U73:U78" si="79">S73+T73</f>
        <v>0</v>
      </c>
    </row>
    <row r="74" spans="1:21" ht="49.5" customHeight="1">
      <c r="A74" s="86"/>
      <c r="B74" s="17">
        <v>2000</v>
      </c>
      <c r="C74" s="18" t="s">
        <v>20</v>
      </c>
      <c r="D74" s="30">
        <v>785027.68</v>
      </c>
      <c r="E74" s="31">
        <v>0</v>
      </c>
      <c r="F74" s="32">
        <f t="shared" si="73"/>
        <v>785027.68</v>
      </c>
      <c r="G74" s="30">
        <v>0</v>
      </c>
      <c r="H74" s="31">
        <v>0</v>
      </c>
      <c r="I74" s="32">
        <f t="shared" si="74"/>
        <v>0</v>
      </c>
      <c r="J74" s="30">
        <v>0</v>
      </c>
      <c r="K74" s="31">
        <v>0</v>
      </c>
      <c r="L74" s="32">
        <f t="shared" si="75"/>
        <v>0</v>
      </c>
      <c r="M74" s="30">
        <v>785027.68</v>
      </c>
      <c r="N74" s="31">
        <v>0</v>
      </c>
      <c r="O74" s="32">
        <f t="shared" si="76"/>
        <v>785027.68</v>
      </c>
      <c r="P74" s="30">
        <v>0</v>
      </c>
      <c r="Q74" s="31">
        <v>0</v>
      </c>
      <c r="R74" s="32">
        <f t="shared" si="77"/>
        <v>0</v>
      </c>
      <c r="S74" s="30">
        <f t="shared" si="78"/>
        <v>0</v>
      </c>
      <c r="T74" s="31">
        <f t="shared" si="78"/>
        <v>0</v>
      </c>
      <c r="U74" s="32">
        <f t="shared" si="79"/>
        <v>0</v>
      </c>
    </row>
    <row r="75" spans="1:21" ht="49.5" customHeight="1">
      <c r="A75" s="86"/>
      <c r="B75" s="17">
        <v>3000</v>
      </c>
      <c r="C75" s="18" t="s">
        <v>21</v>
      </c>
      <c r="D75" s="30">
        <v>6217946.2800000003</v>
      </c>
      <c r="E75" s="31">
        <v>0</v>
      </c>
      <c r="F75" s="32">
        <f t="shared" si="73"/>
        <v>6217946.2800000003</v>
      </c>
      <c r="G75" s="30">
        <v>0</v>
      </c>
      <c r="H75" s="31">
        <v>0</v>
      </c>
      <c r="I75" s="32">
        <f t="shared" si="74"/>
        <v>0</v>
      </c>
      <c r="J75" s="30">
        <v>0</v>
      </c>
      <c r="K75" s="31">
        <v>0</v>
      </c>
      <c r="L75" s="32">
        <f t="shared" si="75"/>
        <v>0</v>
      </c>
      <c r="M75" s="30">
        <v>5819726.5599999996</v>
      </c>
      <c r="N75" s="31">
        <v>0</v>
      </c>
      <c r="O75" s="32">
        <f t="shared" si="76"/>
        <v>5819726.5599999996</v>
      </c>
      <c r="P75" s="30">
        <v>0</v>
      </c>
      <c r="Q75" s="31">
        <v>0</v>
      </c>
      <c r="R75" s="32">
        <f t="shared" si="77"/>
        <v>0</v>
      </c>
      <c r="S75" s="30">
        <f t="shared" si="78"/>
        <v>398219.72000000067</v>
      </c>
      <c r="T75" s="31">
        <f t="shared" si="78"/>
        <v>0</v>
      </c>
      <c r="U75" s="32">
        <f t="shared" si="79"/>
        <v>398219.72000000067</v>
      </c>
    </row>
    <row r="76" spans="1:21" ht="54.95" customHeight="1">
      <c r="A76" s="86"/>
      <c r="B76" s="17">
        <v>4000</v>
      </c>
      <c r="C76" s="18" t="s">
        <v>22</v>
      </c>
      <c r="D76" s="30">
        <v>0</v>
      </c>
      <c r="E76" s="31">
        <v>0</v>
      </c>
      <c r="F76" s="32">
        <f t="shared" si="73"/>
        <v>0</v>
      </c>
      <c r="G76" s="30">
        <v>0</v>
      </c>
      <c r="H76" s="31">
        <v>0</v>
      </c>
      <c r="I76" s="32">
        <f t="shared" si="74"/>
        <v>0</v>
      </c>
      <c r="J76" s="30">
        <v>0</v>
      </c>
      <c r="K76" s="31">
        <v>0</v>
      </c>
      <c r="L76" s="32">
        <f t="shared" si="75"/>
        <v>0</v>
      </c>
      <c r="M76" s="30">
        <v>0</v>
      </c>
      <c r="N76" s="31">
        <v>0</v>
      </c>
      <c r="O76" s="32">
        <f t="shared" si="76"/>
        <v>0</v>
      </c>
      <c r="P76" s="30">
        <v>0</v>
      </c>
      <c r="Q76" s="31">
        <v>0</v>
      </c>
      <c r="R76" s="32">
        <f t="shared" si="77"/>
        <v>0</v>
      </c>
      <c r="S76" s="30">
        <f t="shared" si="78"/>
        <v>0</v>
      </c>
      <c r="T76" s="31">
        <f t="shared" si="78"/>
        <v>0</v>
      </c>
      <c r="U76" s="32">
        <f t="shared" si="79"/>
        <v>0</v>
      </c>
    </row>
    <row r="77" spans="1:21" ht="49.5" customHeight="1">
      <c r="A77" s="86"/>
      <c r="B77" s="17">
        <v>5000</v>
      </c>
      <c r="C77" s="18" t="s">
        <v>23</v>
      </c>
      <c r="D77" s="30">
        <v>15940350.18</v>
      </c>
      <c r="E77" s="31">
        <v>0</v>
      </c>
      <c r="F77" s="32">
        <f t="shared" si="73"/>
        <v>15940350.18</v>
      </c>
      <c r="G77" s="30">
        <v>0</v>
      </c>
      <c r="H77" s="31">
        <v>0</v>
      </c>
      <c r="I77" s="32">
        <f t="shared" si="74"/>
        <v>0</v>
      </c>
      <c r="J77" s="30">
        <v>0</v>
      </c>
      <c r="K77" s="31">
        <v>0</v>
      </c>
      <c r="L77" s="32">
        <f t="shared" si="75"/>
        <v>0</v>
      </c>
      <c r="M77" s="30">
        <v>15072733.140000001</v>
      </c>
      <c r="N77" s="31">
        <v>0</v>
      </c>
      <c r="O77" s="32">
        <f t="shared" si="76"/>
        <v>15072733.140000001</v>
      </c>
      <c r="P77" s="30">
        <v>0</v>
      </c>
      <c r="Q77" s="31">
        <v>0</v>
      </c>
      <c r="R77" s="32">
        <f t="shared" si="77"/>
        <v>0</v>
      </c>
      <c r="S77" s="30">
        <f t="shared" si="78"/>
        <v>867617.03999999911</v>
      </c>
      <c r="T77" s="31">
        <f t="shared" si="78"/>
        <v>0</v>
      </c>
      <c r="U77" s="32">
        <f t="shared" si="79"/>
        <v>867617.03999999911</v>
      </c>
    </row>
    <row r="78" spans="1:21" ht="49.5" customHeight="1">
      <c r="A78" s="87"/>
      <c r="B78" s="17">
        <v>6000</v>
      </c>
      <c r="C78" s="18" t="s">
        <v>24</v>
      </c>
      <c r="D78" s="30">
        <v>0</v>
      </c>
      <c r="E78" s="31">
        <v>0</v>
      </c>
      <c r="F78" s="32">
        <f t="shared" si="73"/>
        <v>0</v>
      </c>
      <c r="G78" s="30">
        <v>0</v>
      </c>
      <c r="H78" s="31">
        <v>0</v>
      </c>
      <c r="I78" s="32">
        <f t="shared" si="74"/>
        <v>0</v>
      </c>
      <c r="J78" s="30">
        <v>0</v>
      </c>
      <c r="K78" s="31">
        <v>0</v>
      </c>
      <c r="L78" s="32">
        <f t="shared" si="75"/>
        <v>0</v>
      </c>
      <c r="M78" s="30">
        <v>0</v>
      </c>
      <c r="N78" s="31">
        <v>0</v>
      </c>
      <c r="O78" s="32">
        <f t="shared" si="76"/>
        <v>0</v>
      </c>
      <c r="P78" s="30">
        <v>0</v>
      </c>
      <c r="Q78" s="31">
        <v>0</v>
      </c>
      <c r="R78" s="32">
        <f t="shared" si="77"/>
        <v>0</v>
      </c>
      <c r="S78" s="30">
        <f t="shared" si="78"/>
        <v>0</v>
      </c>
      <c r="T78" s="31">
        <f t="shared" si="78"/>
        <v>0</v>
      </c>
      <c r="U78" s="32">
        <f t="shared" si="79"/>
        <v>0</v>
      </c>
    </row>
    <row r="79" spans="1:21" ht="46.5" customHeight="1">
      <c r="A79" s="88">
        <v>11</v>
      </c>
      <c r="B79" s="19"/>
      <c r="C79" s="20" t="s">
        <v>32</v>
      </c>
      <c r="D79" s="33">
        <f>SUM(D80:D85)</f>
        <v>33832438.780000001</v>
      </c>
      <c r="E79" s="34">
        <f t="shared" ref="E79:U79" si="80">SUM(E80:E85)</f>
        <v>3359104.07</v>
      </c>
      <c r="F79" s="35">
        <f t="shared" si="80"/>
        <v>37191542.850000001</v>
      </c>
      <c r="G79" s="33">
        <f t="shared" si="80"/>
        <v>0</v>
      </c>
      <c r="H79" s="34">
        <f t="shared" si="80"/>
        <v>0</v>
      </c>
      <c r="I79" s="35">
        <f t="shared" si="80"/>
        <v>0</v>
      </c>
      <c r="J79" s="33">
        <f t="shared" si="80"/>
        <v>0</v>
      </c>
      <c r="K79" s="34">
        <f t="shared" si="80"/>
        <v>0</v>
      </c>
      <c r="L79" s="35">
        <f t="shared" si="80"/>
        <v>0</v>
      </c>
      <c r="M79" s="33">
        <f>SUM(M80:M85)</f>
        <v>30161942.25</v>
      </c>
      <c r="N79" s="34">
        <f>SUM(N80:N85)</f>
        <v>3359104.07</v>
      </c>
      <c r="O79" s="35">
        <f>SUM(O80:O85)</f>
        <v>33521046.32</v>
      </c>
      <c r="P79" s="33">
        <f t="shared" si="80"/>
        <v>0</v>
      </c>
      <c r="Q79" s="34">
        <f t="shared" si="80"/>
        <v>0</v>
      </c>
      <c r="R79" s="35">
        <f t="shared" si="80"/>
        <v>0</v>
      </c>
      <c r="S79" s="33">
        <f t="shared" si="80"/>
        <v>3670496.5300000021</v>
      </c>
      <c r="T79" s="34">
        <f t="shared" si="80"/>
        <v>0</v>
      </c>
      <c r="U79" s="35">
        <f t="shared" si="80"/>
        <v>3670496.5300000021</v>
      </c>
    </row>
    <row r="80" spans="1:21" ht="49.5" customHeight="1">
      <c r="A80" s="86"/>
      <c r="B80" s="17">
        <v>1000</v>
      </c>
      <c r="C80" s="18" t="s">
        <v>19</v>
      </c>
      <c r="D80" s="30">
        <v>0</v>
      </c>
      <c r="E80" s="31">
        <v>3359104.07</v>
      </c>
      <c r="F80" s="32">
        <f t="shared" ref="F80:F85" si="81">D80+E80</f>
        <v>3359104.07</v>
      </c>
      <c r="G80" s="30">
        <v>0</v>
      </c>
      <c r="H80" s="31">
        <v>0</v>
      </c>
      <c r="I80" s="32">
        <f t="shared" ref="I80:I85" si="82">G80+H80</f>
        <v>0</v>
      </c>
      <c r="J80" s="30">
        <v>0</v>
      </c>
      <c r="K80" s="31">
        <v>0</v>
      </c>
      <c r="L80" s="32">
        <f t="shared" ref="L80:L85" si="83">J80+K80</f>
        <v>0</v>
      </c>
      <c r="M80" s="30">
        <v>0</v>
      </c>
      <c r="N80" s="31">
        <v>3359104.07</v>
      </c>
      <c r="O80" s="32">
        <f t="shared" ref="O80:O85" si="84">M80+N80</f>
        <v>3359104.07</v>
      </c>
      <c r="P80" s="30">
        <v>0</v>
      </c>
      <c r="Q80" s="31">
        <v>0</v>
      </c>
      <c r="R80" s="32">
        <f t="shared" ref="R80:R85" si="85">P80+Q80</f>
        <v>0</v>
      </c>
      <c r="S80" s="30">
        <f t="shared" ref="S80:T85" si="86">D80-G80-J80-M80-P80</f>
        <v>0</v>
      </c>
      <c r="T80" s="31">
        <f t="shared" si="86"/>
        <v>0</v>
      </c>
      <c r="U80" s="32">
        <f t="shared" ref="U80:U85" si="87">S80+T80</f>
        <v>0</v>
      </c>
    </row>
    <row r="81" spans="1:21" ht="49.5" customHeight="1">
      <c r="A81" s="86"/>
      <c r="B81" s="17">
        <v>2000</v>
      </c>
      <c r="C81" s="18" t="s">
        <v>20</v>
      </c>
      <c r="D81" s="30">
        <v>979900</v>
      </c>
      <c r="E81" s="31">
        <v>0</v>
      </c>
      <c r="F81" s="32">
        <f t="shared" si="81"/>
        <v>979900</v>
      </c>
      <c r="G81" s="30">
        <v>0</v>
      </c>
      <c r="H81" s="31">
        <v>0</v>
      </c>
      <c r="I81" s="32">
        <f t="shared" si="82"/>
        <v>0</v>
      </c>
      <c r="J81" s="30">
        <v>0</v>
      </c>
      <c r="K81" s="31">
        <v>0</v>
      </c>
      <c r="L81" s="32">
        <f t="shared" si="83"/>
        <v>0</v>
      </c>
      <c r="M81" s="30">
        <v>479670.8</v>
      </c>
      <c r="N81" s="31">
        <v>0</v>
      </c>
      <c r="O81" s="32">
        <f t="shared" si="84"/>
        <v>479670.8</v>
      </c>
      <c r="P81" s="30">
        <v>0</v>
      </c>
      <c r="Q81" s="31">
        <v>0</v>
      </c>
      <c r="R81" s="32">
        <f t="shared" si="85"/>
        <v>0</v>
      </c>
      <c r="S81" s="30">
        <f t="shared" si="86"/>
        <v>500229.2</v>
      </c>
      <c r="T81" s="31">
        <f t="shared" si="86"/>
        <v>0</v>
      </c>
      <c r="U81" s="32">
        <f t="shared" si="87"/>
        <v>500229.2</v>
      </c>
    </row>
    <row r="82" spans="1:21" ht="49.5" customHeight="1">
      <c r="A82" s="86"/>
      <c r="B82" s="17">
        <v>3000</v>
      </c>
      <c r="C82" s="18" t="s">
        <v>21</v>
      </c>
      <c r="D82" s="30">
        <v>22467995.190000001</v>
      </c>
      <c r="E82" s="31">
        <v>0</v>
      </c>
      <c r="F82" s="32">
        <f t="shared" si="81"/>
        <v>22467995.190000001</v>
      </c>
      <c r="G82" s="30">
        <v>0</v>
      </c>
      <c r="H82" s="31">
        <v>0</v>
      </c>
      <c r="I82" s="32">
        <f t="shared" si="82"/>
        <v>0</v>
      </c>
      <c r="J82" s="30">
        <v>0</v>
      </c>
      <c r="K82" s="31">
        <v>0</v>
      </c>
      <c r="L82" s="32">
        <f t="shared" si="83"/>
        <v>0</v>
      </c>
      <c r="M82" s="30">
        <v>20616536.699999999</v>
      </c>
      <c r="N82" s="31">
        <v>0</v>
      </c>
      <c r="O82" s="32">
        <f t="shared" si="84"/>
        <v>20616536.699999999</v>
      </c>
      <c r="P82" s="30">
        <v>0</v>
      </c>
      <c r="Q82" s="31">
        <v>0</v>
      </c>
      <c r="R82" s="32">
        <f t="shared" si="85"/>
        <v>0</v>
      </c>
      <c r="S82" s="30">
        <f t="shared" si="86"/>
        <v>1851458.4900000021</v>
      </c>
      <c r="T82" s="31">
        <f t="shared" si="86"/>
        <v>0</v>
      </c>
      <c r="U82" s="32">
        <f t="shared" si="87"/>
        <v>1851458.4900000021</v>
      </c>
    </row>
    <row r="83" spans="1:21" ht="54.95" customHeight="1">
      <c r="A83" s="86"/>
      <c r="B83" s="17">
        <v>4000</v>
      </c>
      <c r="C83" s="18" t="s">
        <v>22</v>
      </c>
      <c r="D83" s="30">
        <v>0</v>
      </c>
      <c r="E83" s="31">
        <v>0</v>
      </c>
      <c r="F83" s="32">
        <f t="shared" si="81"/>
        <v>0</v>
      </c>
      <c r="G83" s="30">
        <v>0</v>
      </c>
      <c r="H83" s="31">
        <v>0</v>
      </c>
      <c r="I83" s="32">
        <f t="shared" si="82"/>
        <v>0</v>
      </c>
      <c r="J83" s="30">
        <v>0</v>
      </c>
      <c r="K83" s="31">
        <v>0</v>
      </c>
      <c r="L83" s="32">
        <f t="shared" si="83"/>
        <v>0</v>
      </c>
      <c r="M83" s="30">
        <v>0</v>
      </c>
      <c r="N83" s="31">
        <v>0</v>
      </c>
      <c r="O83" s="32">
        <f t="shared" si="84"/>
        <v>0</v>
      </c>
      <c r="P83" s="30">
        <v>0</v>
      </c>
      <c r="Q83" s="31">
        <v>0</v>
      </c>
      <c r="R83" s="32">
        <f t="shared" si="85"/>
        <v>0</v>
      </c>
      <c r="S83" s="30">
        <f t="shared" si="86"/>
        <v>0</v>
      </c>
      <c r="T83" s="31">
        <f t="shared" si="86"/>
        <v>0</v>
      </c>
      <c r="U83" s="32">
        <f t="shared" si="87"/>
        <v>0</v>
      </c>
    </row>
    <row r="84" spans="1:21" ht="49.5" customHeight="1">
      <c r="A84" s="86"/>
      <c r="B84" s="17">
        <v>5000</v>
      </c>
      <c r="C84" s="18" t="s">
        <v>23</v>
      </c>
      <c r="D84" s="30">
        <v>10384543.59</v>
      </c>
      <c r="E84" s="31">
        <v>0</v>
      </c>
      <c r="F84" s="32">
        <f t="shared" si="81"/>
        <v>10384543.59</v>
      </c>
      <c r="G84" s="30">
        <v>0</v>
      </c>
      <c r="H84" s="31">
        <v>0</v>
      </c>
      <c r="I84" s="32">
        <f t="shared" si="82"/>
        <v>0</v>
      </c>
      <c r="J84" s="30">
        <v>0</v>
      </c>
      <c r="K84" s="31">
        <v>0</v>
      </c>
      <c r="L84" s="32">
        <f t="shared" si="83"/>
        <v>0</v>
      </c>
      <c r="M84" s="30">
        <v>9065734.75</v>
      </c>
      <c r="N84" s="31">
        <v>0</v>
      </c>
      <c r="O84" s="32">
        <f t="shared" si="84"/>
        <v>9065734.75</v>
      </c>
      <c r="P84" s="30">
        <v>0</v>
      </c>
      <c r="Q84" s="31">
        <v>0</v>
      </c>
      <c r="R84" s="32">
        <f t="shared" si="85"/>
        <v>0</v>
      </c>
      <c r="S84" s="30">
        <f t="shared" si="86"/>
        <v>1318808.8399999999</v>
      </c>
      <c r="T84" s="31">
        <f t="shared" si="86"/>
        <v>0</v>
      </c>
      <c r="U84" s="32">
        <f t="shared" si="87"/>
        <v>1318808.8399999999</v>
      </c>
    </row>
    <row r="85" spans="1:21" ht="49.5" customHeight="1">
      <c r="A85" s="87"/>
      <c r="B85" s="17">
        <v>6000</v>
      </c>
      <c r="C85" s="18" t="s">
        <v>24</v>
      </c>
      <c r="D85" s="30">
        <v>0</v>
      </c>
      <c r="E85" s="31">
        <v>0</v>
      </c>
      <c r="F85" s="32">
        <f t="shared" si="81"/>
        <v>0</v>
      </c>
      <c r="G85" s="30">
        <v>0</v>
      </c>
      <c r="H85" s="31">
        <v>0</v>
      </c>
      <c r="I85" s="32">
        <f t="shared" si="82"/>
        <v>0</v>
      </c>
      <c r="J85" s="30">
        <v>0</v>
      </c>
      <c r="K85" s="31">
        <v>0</v>
      </c>
      <c r="L85" s="32">
        <f t="shared" si="83"/>
        <v>0</v>
      </c>
      <c r="M85" s="30">
        <v>0</v>
      </c>
      <c r="N85" s="31">
        <v>0</v>
      </c>
      <c r="O85" s="32">
        <f t="shared" si="84"/>
        <v>0</v>
      </c>
      <c r="P85" s="30">
        <v>0</v>
      </c>
      <c r="Q85" s="31">
        <v>0</v>
      </c>
      <c r="R85" s="32">
        <f t="shared" si="85"/>
        <v>0</v>
      </c>
      <c r="S85" s="30">
        <f t="shared" si="86"/>
        <v>0</v>
      </c>
      <c r="T85" s="31">
        <f t="shared" si="86"/>
        <v>0</v>
      </c>
      <c r="U85" s="32">
        <f t="shared" si="87"/>
        <v>0</v>
      </c>
    </row>
    <row r="86" spans="1:21" ht="46.5">
      <c r="A86" s="88">
        <v>12</v>
      </c>
      <c r="B86" s="19"/>
      <c r="C86" s="20" t="s">
        <v>33</v>
      </c>
      <c r="D86" s="33">
        <f>SUM(D87:D92)</f>
        <v>12954904.18</v>
      </c>
      <c r="E86" s="34">
        <f t="shared" ref="E86:U86" si="88">SUM(E87:E92)</f>
        <v>12331080.52</v>
      </c>
      <c r="F86" s="35">
        <f t="shared" si="88"/>
        <v>25285984.699999999</v>
      </c>
      <c r="G86" s="33">
        <f t="shared" si="88"/>
        <v>0</v>
      </c>
      <c r="H86" s="34">
        <f t="shared" si="88"/>
        <v>0</v>
      </c>
      <c r="I86" s="35">
        <f t="shared" si="88"/>
        <v>0</v>
      </c>
      <c r="J86" s="33">
        <f t="shared" si="88"/>
        <v>0</v>
      </c>
      <c r="K86" s="34">
        <f t="shared" si="88"/>
        <v>0</v>
      </c>
      <c r="L86" s="35">
        <f t="shared" si="88"/>
        <v>0</v>
      </c>
      <c r="M86" s="33">
        <f>SUM(M87:M92)</f>
        <v>10976527.02</v>
      </c>
      <c r="N86" s="34">
        <f>SUM(N87:N92)</f>
        <v>12331080.52</v>
      </c>
      <c r="O86" s="35">
        <f>SUM(O87:O92)</f>
        <v>23307607.540000003</v>
      </c>
      <c r="P86" s="33">
        <f t="shared" si="88"/>
        <v>0</v>
      </c>
      <c r="Q86" s="34">
        <f t="shared" si="88"/>
        <v>0</v>
      </c>
      <c r="R86" s="35">
        <f t="shared" si="88"/>
        <v>0</v>
      </c>
      <c r="S86" s="33">
        <f t="shared" si="88"/>
        <v>1978377.1600000001</v>
      </c>
      <c r="T86" s="34">
        <f t="shared" si="88"/>
        <v>0</v>
      </c>
      <c r="U86" s="35">
        <f t="shared" si="88"/>
        <v>1978377.1600000001</v>
      </c>
    </row>
    <row r="87" spans="1:21" ht="49.5" customHeight="1">
      <c r="A87" s="86"/>
      <c r="B87" s="17">
        <v>1000</v>
      </c>
      <c r="C87" s="18" t="s">
        <v>19</v>
      </c>
      <c r="D87" s="30">
        <v>0</v>
      </c>
      <c r="E87" s="31">
        <v>12331080.52</v>
      </c>
      <c r="F87" s="32">
        <f t="shared" ref="F87:F92" si="89">D87+E87</f>
        <v>12331080.52</v>
      </c>
      <c r="G87" s="30">
        <v>0</v>
      </c>
      <c r="H87" s="31">
        <v>0</v>
      </c>
      <c r="I87" s="32">
        <f t="shared" ref="I87:I92" si="90">G87+H87</f>
        <v>0</v>
      </c>
      <c r="J87" s="30">
        <v>0</v>
      </c>
      <c r="K87" s="31">
        <v>0</v>
      </c>
      <c r="L87" s="32">
        <f t="shared" ref="L87:L92" si="91">J87+K87</f>
        <v>0</v>
      </c>
      <c r="M87" s="30">
        <v>0</v>
      </c>
      <c r="N87" s="31">
        <v>12331080.52</v>
      </c>
      <c r="O87" s="32">
        <f t="shared" ref="O87:O92" si="92">M87+N87</f>
        <v>12331080.52</v>
      </c>
      <c r="P87" s="30">
        <v>0</v>
      </c>
      <c r="Q87" s="31">
        <v>0</v>
      </c>
      <c r="R87" s="32">
        <f t="shared" ref="R87:R92" si="93">P87+Q87</f>
        <v>0</v>
      </c>
      <c r="S87" s="30">
        <f t="shared" ref="S87:T92" si="94">D87-G87-J87-M87-P87</f>
        <v>0</v>
      </c>
      <c r="T87" s="31">
        <f t="shared" si="94"/>
        <v>0</v>
      </c>
      <c r="U87" s="32">
        <f t="shared" ref="U87:U92" si="95">S87+T87</f>
        <v>0</v>
      </c>
    </row>
    <row r="88" spans="1:21" ht="49.5" customHeight="1">
      <c r="A88" s="86"/>
      <c r="B88" s="17">
        <v>2000</v>
      </c>
      <c r="C88" s="18" t="s">
        <v>20</v>
      </c>
      <c r="D88" s="30">
        <v>75000</v>
      </c>
      <c r="E88" s="31">
        <v>0</v>
      </c>
      <c r="F88" s="32">
        <f t="shared" si="89"/>
        <v>75000</v>
      </c>
      <c r="G88" s="30">
        <v>0</v>
      </c>
      <c r="H88" s="31">
        <v>0</v>
      </c>
      <c r="I88" s="32">
        <f t="shared" si="90"/>
        <v>0</v>
      </c>
      <c r="J88" s="30">
        <v>0</v>
      </c>
      <c r="K88" s="31">
        <v>0</v>
      </c>
      <c r="L88" s="32">
        <f t="shared" si="91"/>
        <v>0</v>
      </c>
      <c r="M88" s="30">
        <v>74936</v>
      </c>
      <c r="N88" s="31">
        <v>0</v>
      </c>
      <c r="O88" s="32">
        <f t="shared" si="92"/>
        <v>74936</v>
      </c>
      <c r="P88" s="30">
        <v>0</v>
      </c>
      <c r="Q88" s="31">
        <v>0</v>
      </c>
      <c r="R88" s="32">
        <f t="shared" si="93"/>
        <v>0</v>
      </c>
      <c r="S88" s="30">
        <f t="shared" si="94"/>
        <v>64</v>
      </c>
      <c r="T88" s="31">
        <f t="shared" si="94"/>
        <v>0</v>
      </c>
      <c r="U88" s="32">
        <f t="shared" si="95"/>
        <v>64</v>
      </c>
    </row>
    <row r="89" spans="1:21" ht="49.5" customHeight="1">
      <c r="A89" s="86"/>
      <c r="B89" s="17">
        <v>3000</v>
      </c>
      <c r="C89" s="18" t="s">
        <v>21</v>
      </c>
      <c r="D89" s="30">
        <v>8661018.5600000005</v>
      </c>
      <c r="E89" s="31">
        <v>0</v>
      </c>
      <c r="F89" s="32">
        <f t="shared" si="89"/>
        <v>8661018.5600000005</v>
      </c>
      <c r="G89" s="30">
        <v>0</v>
      </c>
      <c r="H89" s="31">
        <v>0</v>
      </c>
      <c r="I89" s="32">
        <f t="shared" si="90"/>
        <v>0</v>
      </c>
      <c r="J89" s="30">
        <v>0</v>
      </c>
      <c r="K89" s="31">
        <v>0</v>
      </c>
      <c r="L89" s="32">
        <f t="shared" si="91"/>
        <v>0</v>
      </c>
      <c r="M89" s="30">
        <v>6730622.6500000004</v>
      </c>
      <c r="N89" s="31">
        <v>0</v>
      </c>
      <c r="O89" s="32">
        <f t="shared" si="92"/>
        <v>6730622.6500000004</v>
      </c>
      <c r="P89" s="30">
        <v>0</v>
      </c>
      <c r="Q89" s="31">
        <v>0</v>
      </c>
      <c r="R89" s="32">
        <f t="shared" si="93"/>
        <v>0</v>
      </c>
      <c r="S89" s="30">
        <f t="shared" si="94"/>
        <v>1930395.9100000001</v>
      </c>
      <c r="T89" s="31">
        <f t="shared" si="94"/>
        <v>0</v>
      </c>
      <c r="U89" s="32">
        <f t="shared" si="95"/>
        <v>1930395.9100000001</v>
      </c>
    </row>
    <row r="90" spans="1:21" ht="54.95" customHeight="1">
      <c r="A90" s="86"/>
      <c r="B90" s="17">
        <v>4000</v>
      </c>
      <c r="C90" s="18" t="s">
        <v>22</v>
      </c>
      <c r="D90" s="30">
        <v>0</v>
      </c>
      <c r="E90" s="31">
        <v>0</v>
      </c>
      <c r="F90" s="32">
        <f t="shared" si="89"/>
        <v>0</v>
      </c>
      <c r="G90" s="30">
        <v>0</v>
      </c>
      <c r="H90" s="31">
        <v>0</v>
      </c>
      <c r="I90" s="32">
        <f t="shared" si="90"/>
        <v>0</v>
      </c>
      <c r="J90" s="30">
        <v>0</v>
      </c>
      <c r="K90" s="31">
        <v>0</v>
      </c>
      <c r="L90" s="32">
        <f t="shared" si="91"/>
        <v>0</v>
      </c>
      <c r="M90" s="30">
        <v>0</v>
      </c>
      <c r="N90" s="31">
        <v>0</v>
      </c>
      <c r="O90" s="32">
        <f t="shared" si="92"/>
        <v>0</v>
      </c>
      <c r="P90" s="30">
        <v>0</v>
      </c>
      <c r="Q90" s="31">
        <v>0</v>
      </c>
      <c r="R90" s="32">
        <f t="shared" si="93"/>
        <v>0</v>
      </c>
      <c r="S90" s="30">
        <f t="shared" si="94"/>
        <v>0</v>
      </c>
      <c r="T90" s="31">
        <f t="shared" si="94"/>
        <v>0</v>
      </c>
      <c r="U90" s="32">
        <f t="shared" si="95"/>
        <v>0</v>
      </c>
    </row>
    <row r="91" spans="1:21" ht="49.5" customHeight="1">
      <c r="A91" s="86"/>
      <c r="B91" s="17">
        <v>5000</v>
      </c>
      <c r="C91" s="18" t="s">
        <v>23</v>
      </c>
      <c r="D91" s="30">
        <v>4218885.62</v>
      </c>
      <c r="E91" s="31">
        <v>0</v>
      </c>
      <c r="F91" s="32">
        <f t="shared" si="89"/>
        <v>4218885.62</v>
      </c>
      <c r="G91" s="30">
        <v>0</v>
      </c>
      <c r="H91" s="31">
        <v>0</v>
      </c>
      <c r="I91" s="32">
        <f t="shared" si="90"/>
        <v>0</v>
      </c>
      <c r="J91" s="30">
        <v>0</v>
      </c>
      <c r="K91" s="31">
        <v>0</v>
      </c>
      <c r="L91" s="32">
        <f t="shared" si="91"/>
        <v>0</v>
      </c>
      <c r="M91" s="30">
        <v>4170968.37</v>
      </c>
      <c r="N91" s="31">
        <v>0</v>
      </c>
      <c r="O91" s="32">
        <f t="shared" si="92"/>
        <v>4170968.37</v>
      </c>
      <c r="P91" s="30">
        <v>0</v>
      </c>
      <c r="Q91" s="31">
        <v>0</v>
      </c>
      <c r="R91" s="32">
        <f t="shared" si="93"/>
        <v>0</v>
      </c>
      <c r="S91" s="30">
        <f t="shared" si="94"/>
        <v>47917.25</v>
      </c>
      <c r="T91" s="31">
        <f t="shared" si="94"/>
        <v>0</v>
      </c>
      <c r="U91" s="32">
        <f t="shared" si="95"/>
        <v>47917.25</v>
      </c>
    </row>
    <row r="92" spans="1:21" ht="49.5" customHeight="1">
      <c r="A92" s="87"/>
      <c r="B92" s="17">
        <v>6000</v>
      </c>
      <c r="C92" s="18" t="s">
        <v>24</v>
      </c>
      <c r="D92" s="30">
        <v>0</v>
      </c>
      <c r="E92" s="31">
        <v>0</v>
      </c>
      <c r="F92" s="32">
        <f t="shared" si="89"/>
        <v>0</v>
      </c>
      <c r="G92" s="30">
        <v>0</v>
      </c>
      <c r="H92" s="31">
        <v>0</v>
      </c>
      <c r="I92" s="32">
        <f t="shared" si="90"/>
        <v>0</v>
      </c>
      <c r="J92" s="30">
        <v>0</v>
      </c>
      <c r="K92" s="31">
        <v>0</v>
      </c>
      <c r="L92" s="32">
        <f t="shared" si="91"/>
        <v>0</v>
      </c>
      <c r="M92" s="30">
        <v>0</v>
      </c>
      <c r="N92" s="31">
        <v>0</v>
      </c>
      <c r="O92" s="32">
        <f t="shared" si="92"/>
        <v>0</v>
      </c>
      <c r="P92" s="30">
        <v>0</v>
      </c>
      <c r="Q92" s="31">
        <v>0</v>
      </c>
      <c r="R92" s="32">
        <f t="shared" si="93"/>
        <v>0</v>
      </c>
      <c r="S92" s="30">
        <f t="shared" si="94"/>
        <v>0</v>
      </c>
      <c r="T92" s="31">
        <f t="shared" si="94"/>
        <v>0</v>
      </c>
      <c r="U92" s="32">
        <f t="shared" si="95"/>
        <v>0</v>
      </c>
    </row>
    <row r="93" spans="1:21" ht="46.5" customHeight="1">
      <c r="A93" s="88">
        <v>13</v>
      </c>
      <c r="B93" s="19"/>
      <c r="C93" s="20" t="s">
        <v>34</v>
      </c>
      <c r="D93" s="33">
        <f>SUM(D94:D99)</f>
        <v>2119969.15</v>
      </c>
      <c r="E93" s="34">
        <f t="shared" ref="E93:U93" si="96">SUM(E94:E99)</f>
        <v>0</v>
      </c>
      <c r="F93" s="35">
        <f t="shared" si="96"/>
        <v>2119969.15</v>
      </c>
      <c r="G93" s="33">
        <f t="shared" si="96"/>
        <v>0</v>
      </c>
      <c r="H93" s="34">
        <f t="shared" si="96"/>
        <v>0</v>
      </c>
      <c r="I93" s="35">
        <f t="shared" si="96"/>
        <v>0</v>
      </c>
      <c r="J93" s="33">
        <f t="shared" si="96"/>
        <v>0</v>
      </c>
      <c r="K93" s="34">
        <f t="shared" si="96"/>
        <v>0</v>
      </c>
      <c r="L93" s="35">
        <f t="shared" si="96"/>
        <v>0</v>
      </c>
      <c r="M93" s="33">
        <f>SUM(M94:M99)</f>
        <v>2119969.15</v>
      </c>
      <c r="N93" s="34">
        <f>SUM(N94:N99)</f>
        <v>0</v>
      </c>
      <c r="O93" s="35">
        <f>SUM(O94:O99)</f>
        <v>2119969.15</v>
      </c>
      <c r="P93" s="33">
        <f t="shared" si="96"/>
        <v>0</v>
      </c>
      <c r="Q93" s="34">
        <f t="shared" si="96"/>
        <v>0</v>
      </c>
      <c r="R93" s="35">
        <f t="shared" si="96"/>
        <v>0</v>
      </c>
      <c r="S93" s="33">
        <f t="shared" si="96"/>
        <v>0</v>
      </c>
      <c r="T93" s="34">
        <f t="shared" si="96"/>
        <v>0</v>
      </c>
      <c r="U93" s="35">
        <f t="shared" si="96"/>
        <v>0</v>
      </c>
    </row>
    <row r="94" spans="1:21" ht="49.5" customHeight="1">
      <c r="A94" s="86"/>
      <c r="B94" s="17">
        <v>1000</v>
      </c>
      <c r="C94" s="18" t="s">
        <v>19</v>
      </c>
      <c r="D94" s="30">
        <v>0</v>
      </c>
      <c r="E94" s="31">
        <v>0</v>
      </c>
      <c r="F94" s="32">
        <f t="shared" ref="F94:F99" si="97">D94+E94</f>
        <v>0</v>
      </c>
      <c r="G94" s="30">
        <v>0</v>
      </c>
      <c r="H94" s="31">
        <v>0</v>
      </c>
      <c r="I94" s="32">
        <f t="shared" ref="I94:I99" si="98">G94+H94</f>
        <v>0</v>
      </c>
      <c r="J94" s="30">
        <v>0</v>
      </c>
      <c r="K94" s="31">
        <v>0</v>
      </c>
      <c r="L94" s="32">
        <f t="shared" ref="L94:L99" si="99">J94+K94</f>
        <v>0</v>
      </c>
      <c r="M94" s="30">
        <v>0</v>
      </c>
      <c r="N94" s="31">
        <v>0</v>
      </c>
      <c r="O94" s="32">
        <f t="shared" ref="O94:O99" si="100">M94+N94</f>
        <v>0</v>
      </c>
      <c r="P94" s="30">
        <v>0</v>
      </c>
      <c r="Q94" s="31">
        <v>0</v>
      </c>
      <c r="R94" s="32">
        <f t="shared" ref="R94:R99" si="101">P94+Q94</f>
        <v>0</v>
      </c>
      <c r="S94" s="30">
        <f t="shared" ref="S94:T99" si="102">D94-G94-J94-M94-P94</f>
        <v>0</v>
      </c>
      <c r="T94" s="31">
        <f t="shared" si="102"/>
        <v>0</v>
      </c>
      <c r="U94" s="32">
        <f t="shared" ref="U94:U99" si="103">S94+T94</f>
        <v>0</v>
      </c>
    </row>
    <row r="95" spans="1:21" ht="49.5" customHeight="1">
      <c r="A95" s="86"/>
      <c r="B95" s="17">
        <v>2000</v>
      </c>
      <c r="C95" s="18" t="s">
        <v>20</v>
      </c>
      <c r="D95" s="30">
        <v>0</v>
      </c>
      <c r="E95" s="31">
        <v>0</v>
      </c>
      <c r="F95" s="32">
        <f t="shared" si="97"/>
        <v>0</v>
      </c>
      <c r="G95" s="30">
        <v>0</v>
      </c>
      <c r="H95" s="31">
        <v>0</v>
      </c>
      <c r="I95" s="32">
        <f t="shared" si="98"/>
        <v>0</v>
      </c>
      <c r="J95" s="30">
        <v>0</v>
      </c>
      <c r="K95" s="31">
        <v>0</v>
      </c>
      <c r="L95" s="32">
        <f t="shared" si="99"/>
        <v>0</v>
      </c>
      <c r="M95" s="30">
        <v>0</v>
      </c>
      <c r="N95" s="31">
        <v>0</v>
      </c>
      <c r="O95" s="32">
        <f t="shared" si="100"/>
        <v>0</v>
      </c>
      <c r="P95" s="30">
        <v>0</v>
      </c>
      <c r="Q95" s="31">
        <v>0</v>
      </c>
      <c r="R95" s="32">
        <f t="shared" si="101"/>
        <v>0</v>
      </c>
      <c r="S95" s="30">
        <f t="shared" si="102"/>
        <v>0</v>
      </c>
      <c r="T95" s="31">
        <f t="shared" si="102"/>
        <v>0</v>
      </c>
      <c r="U95" s="32">
        <f t="shared" si="103"/>
        <v>0</v>
      </c>
    </row>
    <row r="96" spans="1:21" ht="49.5" customHeight="1">
      <c r="A96" s="86"/>
      <c r="B96" s="17">
        <v>3000</v>
      </c>
      <c r="C96" s="18" t="s">
        <v>21</v>
      </c>
      <c r="D96" s="30">
        <v>0</v>
      </c>
      <c r="E96" s="31">
        <v>0</v>
      </c>
      <c r="F96" s="32">
        <f t="shared" si="97"/>
        <v>0</v>
      </c>
      <c r="G96" s="30">
        <v>0</v>
      </c>
      <c r="H96" s="31">
        <v>0</v>
      </c>
      <c r="I96" s="32">
        <f t="shared" si="98"/>
        <v>0</v>
      </c>
      <c r="J96" s="30">
        <v>0</v>
      </c>
      <c r="K96" s="31">
        <v>0</v>
      </c>
      <c r="L96" s="32">
        <f t="shared" si="99"/>
        <v>0</v>
      </c>
      <c r="M96" s="30">
        <v>0</v>
      </c>
      <c r="N96" s="31">
        <v>0</v>
      </c>
      <c r="O96" s="32">
        <f t="shared" si="100"/>
        <v>0</v>
      </c>
      <c r="P96" s="30">
        <v>0</v>
      </c>
      <c r="Q96" s="31">
        <v>0</v>
      </c>
      <c r="R96" s="32">
        <f t="shared" si="101"/>
        <v>0</v>
      </c>
      <c r="S96" s="30">
        <f t="shared" si="102"/>
        <v>0</v>
      </c>
      <c r="T96" s="31">
        <f t="shared" si="102"/>
        <v>0</v>
      </c>
      <c r="U96" s="32">
        <f t="shared" si="103"/>
        <v>0</v>
      </c>
    </row>
    <row r="97" spans="1:21" ht="54.95" customHeight="1">
      <c r="A97" s="86"/>
      <c r="B97" s="17">
        <v>4000</v>
      </c>
      <c r="C97" s="18" t="s">
        <v>22</v>
      </c>
      <c r="D97" s="30">
        <v>0</v>
      </c>
      <c r="E97" s="31">
        <v>0</v>
      </c>
      <c r="F97" s="32">
        <f t="shared" si="97"/>
        <v>0</v>
      </c>
      <c r="G97" s="30">
        <v>0</v>
      </c>
      <c r="H97" s="31">
        <v>0</v>
      </c>
      <c r="I97" s="32">
        <f t="shared" si="98"/>
        <v>0</v>
      </c>
      <c r="J97" s="30">
        <v>0</v>
      </c>
      <c r="K97" s="31">
        <v>0</v>
      </c>
      <c r="L97" s="32">
        <f t="shared" si="99"/>
        <v>0</v>
      </c>
      <c r="M97" s="30">
        <v>0</v>
      </c>
      <c r="N97" s="31">
        <v>0</v>
      </c>
      <c r="O97" s="32">
        <f t="shared" si="100"/>
        <v>0</v>
      </c>
      <c r="P97" s="30">
        <v>0</v>
      </c>
      <c r="Q97" s="31">
        <v>0</v>
      </c>
      <c r="R97" s="32">
        <f t="shared" si="101"/>
        <v>0</v>
      </c>
      <c r="S97" s="30">
        <f t="shared" si="102"/>
        <v>0</v>
      </c>
      <c r="T97" s="31">
        <f t="shared" si="102"/>
        <v>0</v>
      </c>
      <c r="U97" s="32">
        <f t="shared" si="103"/>
        <v>0</v>
      </c>
    </row>
    <row r="98" spans="1:21" ht="49.5" customHeight="1">
      <c r="A98" s="86"/>
      <c r="B98" s="17">
        <v>5000</v>
      </c>
      <c r="C98" s="18" t="s">
        <v>23</v>
      </c>
      <c r="D98" s="30">
        <v>2119969.15</v>
      </c>
      <c r="E98" s="31">
        <v>0</v>
      </c>
      <c r="F98" s="32">
        <f t="shared" si="97"/>
        <v>2119969.15</v>
      </c>
      <c r="G98" s="30">
        <v>0</v>
      </c>
      <c r="H98" s="31">
        <v>0</v>
      </c>
      <c r="I98" s="32">
        <f t="shared" si="98"/>
        <v>0</v>
      </c>
      <c r="J98" s="30">
        <v>0</v>
      </c>
      <c r="K98" s="31">
        <v>0</v>
      </c>
      <c r="L98" s="32">
        <f t="shared" si="99"/>
        <v>0</v>
      </c>
      <c r="M98" s="30">
        <v>2119969.15</v>
      </c>
      <c r="N98" s="31">
        <v>0</v>
      </c>
      <c r="O98" s="32">
        <f t="shared" si="100"/>
        <v>2119969.15</v>
      </c>
      <c r="P98" s="30">
        <v>0</v>
      </c>
      <c r="Q98" s="31">
        <v>0</v>
      </c>
      <c r="R98" s="32">
        <f t="shared" si="101"/>
        <v>0</v>
      </c>
      <c r="S98" s="30">
        <f t="shared" si="102"/>
        <v>0</v>
      </c>
      <c r="T98" s="31">
        <f t="shared" si="102"/>
        <v>0</v>
      </c>
      <c r="U98" s="32">
        <f t="shared" si="103"/>
        <v>0</v>
      </c>
    </row>
    <row r="99" spans="1:21" ht="49.5" customHeight="1">
      <c r="A99" s="87"/>
      <c r="B99" s="17">
        <v>6000</v>
      </c>
      <c r="C99" s="18" t="s">
        <v>24</v>
      </c>
      <c r="D99" s="30">
        <v>0</v>
      </c>
      <c r="E99" s="31">
        <v>0</v>
      </c>
      <c r="F99" s="32">
        <f t="shared" si="97"/>
        <v>0</v>
      </c>
      <c r="G99" s="30">
        <v>0</v>
      </c>
      <c r="H99" s="31">
        <v>0</v>
      </c>
      <c r="I99" s="32">
        <f t="shared" si="98"/>
        <v>0</v>
      </c>
      <c r="J99" s="30">
        <v>0</v>
      </c>
      <c r="K99" s="31">
        <v>0</v>
      </c>
      <c r="L99" s="32">
        <f t="shared" si="99"/>
        <v>0</v>
      </c>
      <c r="M99" s="30">
        <v>0</v>
      </c>
      <c r="N99" s="31">
        <v>0</v>
      </c>
      <c r="O99" s="32">
        <f t="shared" si="100"/>
        <v>0</v>
      </c>
      <c r="P99" s="30">
        <v>0</v>
      </c>
      <c r="Q99" s="31">
        <v>0</v>
      </c>
      <c r="R99" s="32">
        <f t="shared" si="101"/>
        <v>0</v>
      </c>
      <c r="S99" s="30">
        <f t="shared" si="102"/>
        <v>0</v>
      </c>
      <c r="T99" s="31">
        <f t="shared" si="102"/>
        <v>0</v>
      </c>
      <c r="U99" s="32">
        <f t="shared" si="103"/>
        <v>0</v>
      </c>
    </row>
    <row r="100" spans="1:21" ht="46.5">
      <c r="A100" s="88">
        <v>14</v>
      </c>
      <c r="B100" s="19"/>
      <c r="C100" s="20" t="s">
        <v>35</v>
      </c>
      <c r="D100" s="33">
        <f>SUM(D101:D106)</f>
        <v>0</v>
      </c>
      <c r="E100" s="34">
        <f t="shared" ref="E100:U100" si="104">SUM(E101:E106)</f>
        <v>0</v>
      </c>
      <c r="F100" s="35">
        <f t="shared" si="104"/>
        <v>0</v>
      </c>
      <c r="G100" s="33">
        <f t="shared" si="104"/>
        <v>0</v>
      </c>
      <c r="H100" s="34">
        <f t="shared" si="104"/>
        <v>0</v>
      </c>
      <c r="I100" s="35">
        <f t="shared" si="104"/>
        <v>0</v>
      </c>
      <c r="J100" s="33">
        <f t="shared" si="104"/>
        <v>0</v>
      </c>
      <c r="K100" s="34">
        <f t="shared" si="104"/>
        <v>0</v>
      </c>
      <c r="L100" s="35">
        <f t="shared" si="104"/>
        <v>0</v>
      </c>
      <c r="M100" s="33">
        <f>SUM(M101:M106)</f>
        <v>0</v>
      </c>
      <c r="N100" s="34">
        <f>SUM(N101:N106)</f>
        <v>0</v>
      </c>
      <c r="O100" s="35">
        <f>SUM(O101:O106)</f>
        <v>0</v>
      </c>
      <c r="P100" s="33">
        <f t="shared" si="104"/>
        <v>0</v>
      </c>
      <c r="Q100" s="34">
        <f t="shared" si="104"/>
        <v>0</v>
      </c>
      <c r="R100" s="35">
        <f t="shared" si="104"/>
        <v>0</v>
      </c>
      <c r="S100" s="33">
        <f t="shared" si="104"/>
        <v>0</v>
      </c>
      <c r="T100" s="34">
        <f t="shared" si="104"/>
        <v>0</v>
      </c>
      <c r="U100" s="35">
        <f t="shared" si="104"/>
        <v>0</v>
      </c>
    </row>
    <row r="101" spans="1:21" ht="49.5" customHeight="1">
      <c r="A101" s="86"/>
      <c r="B101" s="17">
        <v>1000</v>
      </c>
      <c r="C101" s="18" t="s">
        <v>19</v>
      </c>
      <c r="D101" s="30">
        <v>0</v>
      </c>
      <c r="E101" s="31">
        <v>0</v>
      </c>
      <c r="F101" s="32">
        <f t="shared" ref="F101:F106" si="105">D101+E101</f>
        <v>0</v>
      </c>
      <c r="G101" s="30">
        <v>0</v>
      </c>
      <c r="H101" s="31">
        <v>0</v>
      </c>
      <c r="I101" s="32">
        <f t="shared" ref="I101:I106" si="106">G101+H101</f>
        <v>0</v>
      </c>
      <c r="J101" s="30">
        <v>0</v>
      </c>
      <c r="K101" s="31">
        <v>0</v>
      </c>
      <c r="L101" s="32">
        <f>J101+K101</f>
        <v>0</v>
      </c>
      <c r="M101" s="30">
        <v>0</v>
      </c>
      <c r="N101" s="31">
        <v>0</v>
      </c>
      <c r="O101" s="32">
        <f t="shared" ref="O101:O106" si="107">M101+N101</f>
        <v>0</v>
      </c>
      <c r="P101" s="30">
        <v>0</v>
      </c>
      <c r="Q101" s="31">
        <v>0</v>
      </c>
      <c r="R101" s="32">
        <f t="shared" ref="R101:R106" si="108">P101+Q101</f>
        <v>0</v>
      </c>
      <c r="S101" s="30">
        <f t="shared" ref="S101:T106" si="109">D101-G101-J101-M101-P101</f>
        <v>0</v>
      </c>
      <c r="T101" s="31">
        <f t="shared" si="109"/>
        <v>0</v>
      </c>
      <c r="U101" s="32">
        <f t="shared" ref="U101:U106" si="110">S101+T101</f>
        <v>0</v>
      </c>
    </row>
    <row r="102" spans="1:21" ht="49.5" customHeight="1">
      <c r="A102" s="86"/>
      <c r="B102" s="17">
        <v>2000</v>
      </c>
      <c r="C102" s="18" t="s">
        <v>20</v>
      </c>
      <c r="D102" s="30">
        <v>0</v>
      </c>
      <c r="E102" s="31">
        <v>0</v>
      </c>
      <c r="F102" s="32">
        <f t="shared" si="105"/>
        <v>0</v>
      </c>
      <c r="G102" s="30">
        <v>0</v>
      </c>
      <c r="H102" s="31">
        <v>0</v>
      </c>
      <c r="I102" s="32">
        <f t="shared" si="106"/>
        <v>0</v>
      </c>
      <c r="J102" s="30">
        <v>0</v>
      </c>
      <c r="K102" s="31">
        <v>0</v>
      </c>
      <c r="L102" s="32">
        <f t="shared" ref="L102:L113" si="111">J102+K102</f>
        <v>0</v>
      </c>
      <c r="M102" s="30">
        <v>0</v>
      </c>
      <c r="N102" s="31">
        <v>0</v>
      </c>
      <c r="O102" s="32">
        <f t="shared" si="107"/>
        <v>0</v>
      </c>
      <c r="P102" s="30">
        <v>0</v>
      </c>
      <c r="Q102" s="31">
        <v>0</v>
      </c>
      <c r="R102" s="32">
        <f t="shared" si="108"/>
        <v>0</v>
      </c>
      <c r="S102" s="30">
        <f t="shared" si="109"/>
        <v>0</v>
      </c>
      <c r="T102" s="31">
        <f t="shared" si="109"/>
        <v>0</v>
      </c>
      <c r="U102" s="32">
        <f t="shared" si="110"/>
        <v>0</v>
      </c>
    </row>
    <row r="103" spans="1:21" ht="49.5" customHeight="1">
      <c r="A103" s="86"/>
      <c r="B103" s="17">
        <v>3000</v>
      </c>
      <c r="C103" s="18" t="s">
        <v>21</v>
      </c>
      <c r="D103" s="30">
        <v>0</v>
      </c>
      <c r="E103" s="31">
        <v>0</v>
      </c>
      <c r="F103" s="32">
        <f t="shared" si="105"/>
        <v>0</v>
      </c>
      <c r="G103" s="30">
        <v>0</v>
      </c>
      <c r="H103" s="31">
        <v>0</v>
      </c>
      <c r="I103" s="32">
        <f t="shared" si="106"/>
        <v>0</v>
      </c>
      <c r="J103" s="30">
        <v>0</v>
      </c>
      <c r="K103" s="31">
        <v>0</v>
      </c>
      <c r="L103" s="32">
        <f t="shared" si="111"/>
        <v>0</v>
      </c>
      <c r="M103" s="30">
        <v>0</v>
      </c>
      <c r="N103" s="31">
        <v>0</v>
      </c>
      <c r="O103" s="32">
        <f t="shared" si="107"/>
        <v>0</v>
      </c>
      <c r="P103" s="30">
        <v>0</v>
      </c>
      <c r="Q103" s="31">
        <v>0</v>
      </c>
      <c r="R103" s="32">
        <f t="shared" si="108"/>
        <v>0</v>
      </c>
      <c r="S103" s="30">
        <f t="shared" si="109"/>
        <v>0</v>
      </c>
      <c r="T103" s="31">
        <f t="shared" si="109"/>
        <v>0</v>
      </c>
      <c r="U103" s="32">
        <f t="shared" si="110"/>
        <v>0</v>
      </c>
    </row>
    <row r="104" spans="1:21" ht="54.95" customHeight="1">
      <c r="A104" s="86"/>
      <c r="B104" s="17">
        <v>4000</v>
      </c>
      <c r="C104" s="18" t="s">
        <v>22</v>
      </c>
      <c r="D104" s="30">
        <v>0</v>
      </c>
      <c r="E104" s="31">
        <v>0</v>
      </c>
      <c r="F104" s="32">
        <f t="shared" si="105"/>
        <v>0</v>
      </c>
      <c r="G104" s="30">
        <v>0</v>
      </c>
      <c r="H104" s="31">
        <v>0</v>
      </c>
      <c r="I104" s="32">
        <f t="shared" si="106"/>
        <v>0</v>
      </c>
      <c r="J104" s="30">
        <v>0</v>
      </c>
      <c r="K104" s="31">
        <v>0</v>
      </c>
      <c r="L104" s="32">
        <f t="shared" si="111"/>
        <v>0</v>
      </c>
      <c r="M104" s="30">
        <v>0</v>
      </c>
      <c r="N104" s="31">
        <v>0</v>
      </c>
      <c r="O104" s="32">
        <f t="shared" si="107"/>
        <v>0</v>
      </c>
      <c r="P104" s="30">
        <v>0</v>
      </c>
      <c r="Q104" s="31">
        <v>0</v>
      </c>
      <c r="R104" s="32">
        <f t="shared" si="108"/>
        <v>0</v>
      </c>
      <c r="S104" s="30">
        <f t="shared" si="109"/>
        <v>0</v>
      </c>
      <c r="T104" s="31">
        <f t="shared" si="109"/>
        <v>0</v>
      </c>
      <c r="U104" s="32">
        <f t="shared" si="110"/>
        <v>0</v>
      </c>
    </row>
    <row r="105" spans="1:21" ht="49.5" customHeight="1">
      <c r="A105" s="86"/>
      <c r="B105" s="17">
        <v>5000</v>
      </c>
      <c r="C105" s="18" t="s">
        <v>23</v>
      </c>
      <c r="D105" s="30">
        <v>0</v>
      </c>
      <c r="E105" s="31">
        <v>0</v>
      </c>
      <c r="F105" s="32">
        <f t="shared" si="105"/>
        <v>0</v>
      </c>
      <c r="G105" s="30">
        <v>0</v>
      </c>
      <c r="H105" s="31">
        <v>0</v>
      </c>
      <c r="I105" s="32">
        <f t="shared" si="106"/>
        <v>0</v>
      </c>
      <c r="J105" s="30">
        <v>0</v>
      </c>
      <c r="K105" s="31">
        <v>0</v>
      </c>
      <c r="L105" s="32">
        <f t="shared" si="111"/>
        <v>0</v>
      </c>
      <c r="M105" s="30">
        <v>0</v>
      </c>
      <c r="N105" s="31">
        <v>0</v>
      </c>
      <c r="O105" s="32">
        <f t="shared" si="107"/>
        <v>0</v>
      </c>
      <c r="P105" s="30">
        <v>0</v>
      </c>
      <c r="Q105" s="31">
        <v>0</v>
      </c>
      <c r="R105" s="32">
        <f t="shared" si="108"/>
        <v>0</v>
      </c>
      <c r="S105" s="30">
        <f t="shared" si="109"/>
        <v>0</v>
      </c>
      <c r="T105" s="31">
        <f t="shared" si="109"/>
        <v>0</v>
      </c>
      <c r="U105" s="32">
        <f t="shared" si="110"/>
        <v>0</v>
      </c>
    </row>
    <row r="106" spans="1:21" ht="49.5" customHeight="1">
      <c r="A106" s="87"/>
      <c r="B106" s="17">
        <v>6000</v>
      </c>
      <c r="C106" s="18" t="s">
        <v>24</v>
      </c>
      <c r="D106" s="30">
        <v>0</v>
      </c>
      <c r="E106" s="31">
        <v>0</v>
      </c>
      <c r="F106" s="32">
        <f t="shared" si="105"/>
        <v>0</v>
      </c>
      <c r="G106" s="30">
        <v>0</v>
      </c>
      <c r="H106" s="31">
        <v>0</v>
      </c>
      <c r="I106" s="32">
        <f t="shared" si="106"/>
        <v>0</v>
      </c>
      <c r="J106" s="30">
        <v>0</v>
      </c>
      <c r="K106" s="31">
        <v>0</v>
      </c>
      <c r="L106" s="32">
        <f t="shared" si="111"/>
        <v>0</v>
      </c>
      <c r="M106" s="30">
        <v>0</v>
      </c>
      <c r="N106" s="31">
        <v>0</v>
      </c>
      <c r="O106" s="32">
        <f t="shared" si="107"/>
        <v>0</v>
      </c>
      <c r="P106" s="30">
        <v>0</v>
      </c>
      <c r="Q106" s="31">
        <v>0</v>
      </c>
      <c r="R106" s="32">
        <f t="shared" si="108"/>
        <v>0</v>
      </c>
      <c r="S106" s="30">
        <f t="shared" si="109"/>
        <v>0</v>
      </c>
      <c r="T106" s="31">
        <f t="shared" si="109"/>
        <v>0</v>
      </c>
      <c r="U106" s="32">
        <f t="shared" si="110"/>
        <v>0</v>
      </c>
    </row>
    <row r="107" spans="1:21" ht="46.5" customHeight="1">
      <c r="A107" s="88">
        <v>15</v>
      </c>
      <c r="B107" s="19"/>
      <c r="C107" s="20" t="s">
        <v>36</v>
      </c>
      <c r="D107" s="33">
        <f>SUM(D108:D113)</f>
        <v>800000</v>
      </c>
      <c r="E107" s="34">
        <f t="shared" ref="E107:U107" si="112">SUM(E108:E113)</f>
        <v>6265295.2599999998</v>
      </c>
      <c r="F107" s="35">
        <f t="shared" si="112"/>
        <v>7065295.2599999998</v>
      </c>
      <c r="G107" s="33">
        <f t="shared" si="112"/>
        <v>0</v>
      </c>
      <c r="H107" s="34">
        <f t="shared" si="112"/>
        <v>0</v>
      </c>
      <c r="I107" s="35">
        <f t="shared" si="112"/>
        <v>0</v>
      </c>
      <c r="J107" s="33">
        <f t="shared" si="112"/>
        <v>0</v>
      </c>
      <c r="K107" s="34">
        <f t="shared" si="112"/>
        <v>0</v>
      </c>
      <c r="L107" s="35">
        <f>SUM(L108:L113)</f>
        <v>0</v>
      </c>
      <c r="M107" s="33">
        <f>SUM(M108:M113)</f>
        <v>771400</v>
      </c>
      <c r="N107" s="34">
        <f>SUM(N108:N113)</f>
        <v>6265295.2599999998</v>
      </c>
      <c r="O107" s="35">
        <f>SUM(O108:O113)</f>
        <v>7036695.2599999998</v>
      </c>
      <c r="P107" s="33">
        <f t="shared" si="112"/>
        <v>0</v>
      </c>
      <c r="Q107" s="34">
        <f t="shared" si="112"/>
        <v>0</v>
      </c>
      <c r="R107" s="35">
        <f t="shared" si="112"/>
        <v>0</v>
      </c>
      <c r="S107" s="33">
        <f t="shared" si="112"/>
        <v>28600</v>
      </c>
      <c r="T107" s="34">
        <f t="shared" si="112"/>
        <v>0</v>
      </c>
      <c r="U107" s="35">
        <f t="shared" si="112"/>
        <v>28600</v>
      </c>
    </row>
    <row r="108" spans="1:21" ht="49.5" customHeight="1">
      <c r="A108" s="86"/>
      <c r="B108" s="17">
        <v>1000</v>
      </c>
      <c r="C108" s="18" t="s">
        <v>19</v>
      </c>
      <c r="D108" s="30">
        <v>0</v>
      </c>
      <c r="E108" s="31">
        <v>6235295.2599999998</v>
      </c>
      <c r="F108" s="32">
        <f t="shared" ref="F108:F113" si="113">D108+E108</f>
        <v>6235295.2599999998</v>
      </c>
      <c r="G108" s="30">
        <v>0</v>
      </c>
      <c r="H108" s="31">
        <v>0</v>
      </c>
      <c r="I108" s="32">
        <f t="shared" ref="I108:I113" si="114">G108+H108</f>
        <v>0</v>
      </c>
      <c r="J108" s="30">
        <v>0</v>
      </c>
      <c r="K108" s="31">
        <v>0</v>
      </c>
      <c r="L108" s="32">
        <f>J108+K108</f>
        <v>0</v>
      </c>
      <c r="M108" s="30">
        <v>0</v>
      </c>
      <c r="N108" s="31">
        <v>6235295.2599999998</v>
      </c>
      <c r="O108" s="32">
        <f t="shared" ref="O108:O113" si="115">M108+N108</f>
        <v>6235295.2599999998</v>
      </c>
      <c r="P108" s="30">
        <v>0</v>
      </c>
      <c r="Q108" s="31">
        <v>0</v>
      </c>
      <c r="R108" s="32">
        <f t="shared" ref="R108:R113" si="116">P108+Q108</f>
        <v>0</v>
      </c>
      <c r="S108" s="30">
        <f t="shared" ref="S108:T113" si="117">D108-G108-J108-M108-P108</f>
        <v>0</v>
      </c>
      <c r="T108" s="31">
        <f t="shared" si="117"/>
        <v>0</v>
      </c>
      <c r="U108" s="32">
        <f t="shared" ref="U108:U113" si="118">S108+T108</f>
        <v>0</v>
      </c>
    </row>
    <row r="109" spans="1:21" ht="49.5" customHeight="1">
      <c r="A109" s="86"/>
      <c r="B109" s="17">
        <v>2000</v>
      </c>
      <c r="C109" s="18" t="s">
        <v>20</v>
      </c>
      <c r="D109" s="30">
        <v>0</v>
      </c>
      <c r="E109" s="31">
        <v>0</v>
      </c>
      <c r="F109" s="32">
        <f t="shared" si="113"/>
        <v>0</v>
      </c>
      <c r="G109" s="30">
        <v>0</v>
      </c>
      <c r="H109" s="31">
        <v>0</v>
      </c>
      <c r="I109" s="32">
        <f t="shared" si="114"/>
        <v>0</v>
      </c>
      <c r="J109" s="30">
        <v>0</v>
      </c>
      <c r="K109" s="31">
        <v>0</v>
      </c>
      <c r="L109" s="32">
        <f t="shared" si="111"/>
        <v>0</v>
      </c>
      <c r="M109" s="30">
        <v>0</v>
      </c>
      <c r="N109" s="31">
        <v>0</v>
      </c>
      <c r="O109" s="32">
        <f t="shared" si="115"/>
        <v>0</v>
      </c>
      <c r="P109" s="30">
        <v>0</v>
      </c>
      <c r="Q109" s="31">
        <v>0</v>
      </c>
      <c r="R109" s="32">
        <f t="shared" si="116"/>
        <v>0</v>
      </c>
      <c r="S109" s="30">
        <f t="shared" si="117"/>
        <v>0</v>
      </c>
      <c r="T109" s="31">
        <f t="shared" si="117"/>
        <v>0</v>
      </c>
      <c r="U109" s="32">
        <f t="shared" si="118"/>
        <v>0</v>
      </c>
    </row>
    <row r="110" spans="1:21" ht="49.5" customHeight="1">
      <c r="A110" s="86"/>
      <c r="B110" s="17">
        <v>3000</v>
      </c>
      <c r="C110" s="18" t="s">
        <v>21</v>
      </c>
      <c r="D110" s="30">
        <v>800000</v>
      </c>
      <c r="E110" s="31">
        <v>30000</v>
      </c>
      <c r="F110" s="32">
        <f t="shared" si="113"/>
        <v>830000</v>
      </c>
      <c r="G110" s="30">
        <v>0</v>
      </c>
      <c r="H110" s="31">
        <v>0</v>
      </c>
      <c r="I110" s="32">
        <f t="shared" si="114"/>
        <v>0</v>
      </c>
      <c r="J110" s="30">
        <v>0</v>
      </c>
      <c r="K110" s="31">
        <v>0</v>
      </c>
      <c r="L110" s="32">
        <f t="shared" si="111"/>
        <v>0</v>
      </c>
      <c r="M110" s="30">
        <v>771400</v>
      </c>
      <c r="N110" s="31">
        <v>30000</v>
      </c>
      <c r="O110" s="32">
        <f t="shared" si="115"/>
        <v>801400</v>
      </c>
      <c r="P110" s="30">
        <v>0</v>
      </c>
      <c r="Q110" s="31">
        <v>0</v>
      </c>
      <c r="R110" s="32">
        <f t="shared" si="116"/>
        <v>0</v>
      </c>
      <c r="S110" s="30">
        <f t="shared" si="117"/>
        <v>28600</v>
      </c>
      <c r="T110" s="31">
        <f t="shared" si="117"/>
        <v>0</v>
      </c>
      <c r="U110" s="32">
        <f t="shared" si="118"/>
        <v>28600</v>
      </c>
    </row>
    <row r="111" spans="1:21" ht="54.95" customHeight="1">
      <c r="A111" s="86"/>
      <c r="B111" s="17">
        <v>4000</v>
      </c>
      <c r="C111" s="18" t="s">
        <v>22</v>
      </c>
      <c r="D111" s="30">
        <v>0</v>
      </c>
      <c r="E111" s="31">
        <v>0</v>
      </c>
      <c r="F111" s="32">
        <f t="shared" si="113"/>
        <v>0</v>
      </c>
      <c r="G111" s="30">
        <v>0</v>
      </c>
      <c r="H111" s="31">
        <v>0</v>
      </c>
      <c r="I111" s="32">
        <f t="shared" si="114"/>
        <v>0</v>
      </c>
      <c r="J111" s="30">
        <v>0</v>
      </c>
      <c r="K111" s="31">
        <v>0</v>
      </c>
      <c r="L111" s="32">
        <f t="shared" si="111"/>
        <v>0</v>
      </c>
      <c r="M111" s="30">
        <v>0</v>
      </c>
      <c r="N111" s="31">
        <v>0</v>
      </c>
      <c r="O111" s="32">
        <f t="shared" si="115"/>
        <v>0</v>
      </c>
      <c r="P111" s="30">
        <v>0</v>
      </c>
      <c r="Q111" s="31">
        <v>0</v>
      </c>
      <c r="R111" s="32">
        <f t="shared" si="116"/>
        <v>0</v>
      </c>
      <c r="S111" s="30">
        <f t="shared" si="117"/>
        <v>0</v>
      </c>
      <c r="T111" s="31">
        <f t="shared" si="117"/>
        <v>0</v>
      </c>
      <c r="U111" s="32">
        <f t="shared" si="118"/>
        <v>0</v>
      </c>
    </row>
    <row r="112" spans="1:21" ht="49.5" customHeight="1">
      <c r="A112" s="86"/>
      <c r="B112" s="17">
        <v>5000</v>
      </c>
      <c r="C112" s="18" t="s">
        <v>23</v>
      </c>
      <c r="D112" s="30">
        <v>0</v>
      </c>
      <c r="E112" s="31">
        <v>0</v>
      </c>
      <c r="F112" s="32">
        <f t="shared" si="113"/>
        <v>0</v>
      </c>
      <c r="G112" s="30">
        <v>0</v>
      </c>
      <c r="H112" s="31">
        <v>0</v>
      </c>
      <c r="I112" s="32">
        <f t="shared" si="114"/>
        <v>0</v>
      </c>
      <c r="J112" s="30">
        <v>0</v>
      </c>
      <c r="K112" s="31">
        <v>0</v>
      </c>
      <c r="L112" s="32">
        <f t="shared" si="111"/>
        <v>0</v>
      </c>
      <c r="M112" s="30">
        <v>0</v>
      </c>
      <c r="N112" s="31">
        <v>0</v>
      </c>
      <c r="O112" s="32">
        <f t="shared" si="115"/>
        <v>0</v>
      </c>
      <c r="P112" s="30">
        <v>0</v>
      </c>
      <c r="Q112" s="31">
        <v>0</v>
      </c>
      <c r="R112" s="32">
        <f t="shared" si="116"/>
        <v>0</v>
      </c>
      <c r="S112" s="30">
        <f t="shared" si="117"/>
        <v>0</v>
      </c>
      <c r="T112" s="31">
        <f t="shared" si="117"/>
        <v>0</v>
      </c>
      <c r="U112" s="32">
        <f t="shared" si="118"/>
        <v>0</v>
      </c>
    </row>
    <row r="113" spans="1:21" ht="49.5" customHeight="1">
      <c r="A113" s="87"/>
      <c r="B113" s="17">
        <v>6000</v>
      </c>
      <c r="C113" s="18" t="s">
        <v>24</v>
      </c>
      <c r="D113" s="30">
        <v>0</v>
      </c>
      <c r="E113" s="31">
        <v>0</v>
      </c>
      <c r="F113" s="32">
        <f t="shared" si="113"/>
        <v>0</v>
      </c>
      <c r="G113" s="30">
        <v>0</v>
      </c>
      <c r="H113" s="31">
        <v>0</v>
      </c>
      <c r="I113" s="32">
        <f t="shared" si="114"/>
        <v>0</v>
      </c>
      <c r="J113" s="30">
        <v>0</v>
      </c>
      <c r="K113" s="31">
        <v>0</v>
      </c>
      <c r="L113" s="32">
        <f t="shared" si="111"/>
        <v>0</v>
      </c>
      <c r="M113" s="30">
        <v>0</v>
      </c>
      <c r="N113" s="31">
        <v>0</v>
      </c>
      <c r="O113" s="32">
        <f t="shared" si="115"/>
        <v>0</v>
      </c>
      <c r="P113" s="30">
        <v>0</v>
      </c>
      <c r="Q113" s="31">
        <v>0</v>
      </c>
      <c r="R113" s="32">
        <f t="shared" si="116"/>
        <v>0</v>
      </c>
      <c r="S113" s="30">
        <f t="shared" si="117"/>
        <v>0</v>
      </c>
      <c r="T113" s="31">
        <f t="shared" si="117"/>
        <v>0</v>
      </c>
      <c r="U113" s="32">
        <f t="shared" si="118"/>
        <v>0</v>
      </c>
    </row>
    <row r="114" spans="1:21" ht="64.5" customHeight="1">
      <c r="A114" s="90">
        <v>16</v>
      </c>
      <c r="B114" s="19"/>
      <c r="C114" s="20" t="s">
        <v>37</v>
      </c>
      <c r="D114" s="33">
        <f>SUM(D115:D120)</f>
        <v>32145524.91</v>
      </c>
      <c r="E114" s="34">
        <f t="shared" ref="E114:U114" si="119">SUM(E115:E120)</f>
        <v>8212569.6600000001</v>
      </c>
      <c r="F114" s="35">
        <f t="shared" si="119"/>
        <v>40358094.570000008</v>
      </c>
      <c r="G114" s="33">
        <f t="shared" si="119"/>
        <v>1433600.5600000003</v>
      </c>
      <c r="H114" s="34">
        <f t="shared" si="119"/>
        <v>4342.8999999999996</v>
      </c>
      <c r="I114" s="35">
        <f t="shared" si="119"/>
        <v>1437943.4600000002</v>
      </c>
      <c r="J114" s="33">
        <f t="shared" si="119"/>
        <v>24206.36</v>
      </c>
      <c r="K114" s="34">
        <f t="shared" si="119"/>
        <v>31.52</v>
      </c>
      <c r="L114" s="35">
        <f t="shared" si="119"/>
        <v>24237.88</v>
      </c>
      <c r="M114" s="33">
        <f>SUM(M115:M120)</f>
        <v>28080334</v>
      </c>
      <c r="N114" s="34">
        <f>SUM(N115:N120)</f>
        <v>4740144.66</v>
      </c>
      <c r="O114" s="35">
        <f>SUM(O115:O120)</f>
        <v>32820478.660000004</v>
      </c>
      <c r="P114" s="33">
        <f t="shared" si="119"/>
        <v>0</v>
      </c>
      <c r="Q114" s="34">
        <f t="shared" si="119"/>
        <v>0</v>
      </c>
      <c r="R114" s="35">
        <f t="shared" si="119"/>
        <v>0</v>
      </c>
      <c r="S114" s="33">
        <f t="shared" si="119"/>
        <v>2607383.9900000016</v>
      </c>
      <c r="T114" s="34">
        <f t="shared" si="119"/>
        <v>3468050.58</v>
      </c>
      <c r="U114" s="35">
        <f t="shared" si="119"/>
        <v>6075434.5700000012</v>
      </c>
    </row>
    <row r="115" spans="1:21" ht="49.5" customHeight="1">
      <c r="A115" s="90"/>
      <c r="B115" s="17">
        <v>1000</v>
      </c>
      <c r="C115" s="18" t="s">
        <v>19</v>
      </c>
      <c r="D115" s="30">
        <v>0</v>
      </c>
      <c r="E115" s="31">
        <v>1898968.24</v>
      </c>
      <c r="F115" s="32">
        <f t="shared" ref="F115:F120" si="120">D115+E115</f>
        <v>1898968.24</v>
      </c>
      <c r="G115" s="30">
        <v>0</v>
      </c>
      <c r="H115" s="31">
        <v>0</v>
      </c>
      <c r="I115" s="32">
        <f t="shared" ref="I115:I120" si="121">G115+H115</f>
        <v>0</v>
      </c>
      <c r="J115" s="30">
        <v>0</v>
      </c>
      <c r="K115" s="31">
        <v>0</v>
      </c>
      <c r="L115" s="32">
        <f t="shared" ref="L115:L120" si="122">J115+K115</f>
        <v>0</v>
      </c>
      <c r="M115" s="30">
        <v>0</v>
      </c>
      <c r="N115" s="31">
        <v>1898968.24</v>
      </c>
      <c r="O115" s="32">
        <f t="shared" ref="O115:O120" si="123">M115+N115</f>
        <v>1898968.24</v>
      </c>
      <c r="P115" s="30">
        <v>0</v>
      </c>
      <c r="Q115" s="31">
        <v>0</v>
      </c>
      <c r="R115" s="32">
        <f t="shared" ref="R115:R120" si="124">P115+Q115</f>
        <v>0</v>
      </c>
      <c r="S115" s="30">
        <f t="shared" ref="S115:T120" si="125">D115-G115-J115-M115-P115</f>
        <v>0</v>
      </c>
      <c r="T115" s="31">
        <f t="shared" si="125"/>
        <v>0</v>
      </c>
      <c r="U115" s="32">
        <f t="shared" ref="U115:U120" si="126">S115+T115</f>
        <v>0</v>
      </c>
    </row>
    <row r="116" spans="1:21" ht="49.5" customHeight="1">
      <c r="A116" s="90"/>
      <c r="B116" s="17">
        <v>2000</v>
      </c>
      <c r="C116" s="18" t="s">
        <v>20</v>
      </c>
      <c r="D116" s="30">
        <v>4214406.83</v>
      </c>
      <c r="E116" s="31">
        <v>4145923.42</v>
      </c>
      <c r="F116" s="32">
        <f t="shared" si="120"/>
        <v>8360330.25</v>
      </c>
      <c r="G116" s="30">
        <v>5317.44</v>
      </c>
      <c r="H116" s="31">
        <v>0</v>
      </c>
      <c r="I116" s="32">
        <f t="shared" si="121"/>
        <v>5317.44</v>
      </c>
      <c r="J116" s="30">
        <v>612.48</v>
      </c>
      <c r="K116" s="31">
        <v>0</v>
      </c>
      <c r="L116" s="32">
        <f t="shared" si="122"/>
        <v>612.48</v>
      </c>
      <c r="M116" s="30">
        <v>4178784.94</v>
      </c>
      <c r="N116" s="31">
        <v>2827449.42</v>
      </c>
      <c r="O116" s="32">
        <f t="shared" si="123"/>
        <v>7006234.3599999994</v>
      </c>
      <c r="P116" s="30">
        <v>0</v>
      </c>
      <c r="Q116" s="31">
        <v>0</v>
      </c>
      <c r="R116" s="32">
        <f t="shared" si="124"/>
        <v>0</v>
      </c>
      <c r="S116" s="30">
        <f t="shared" si="125"/>
        <v>29691.969999999274</v>
      </c>
      <c r="T116" s="31">
        <f t="shared" si="125"/>
        <v>1318474</v>
      </c>
      <c r="U116" s="32">
        <f t="shared" si="126"/>
        <v>1348165.9699999993</v>
      </c>
    </row>
    <row r="117" spans="1:21" ht="40.9" customHeight="1">
      <c r="A117" s="90"/>
      <c r="B117" s="17">
        <v>3000</v>
      </c>
      <c r="C117" s="18" t="s">
        <v>21</v>
      </c>
      <c r="D117" s="30">
        <v>0</v>
      </c>
      <c r="E117" s="31">
        <v>0</v>
      </c>
      <c r="F117" s="32">
        <f t="shared" si="120"/>
        <v>0</v>
      </c>
      <c r="G117" s="30">
        <v>0</v>
      </c>
      <c r="H117" s="31">
        <v>0</v>
      </c>
      <c r="I117" s="32">
        <f t="shared" si="121"/>
        <v>0</v>
      </c>
      <c r="J117" s="30">
        <v>0</v>
      </c>
      <c r="K117" s="31">
        <v>0</v>
      </c>
      <c r="L117" s="32">
        <f t="shared" si="122"/>
        <v>0</v>
      </c>
      <c r="M117" s="30">
        <v>0</v>
      </c>
      <c r="N117" s="31">
        <v>0</v>
      </c>
      <c r="O117" s="32">
        <f t="shared" si="123"/>
        <v>0</v>
      </c>
      <c r="P117" s="30">
        <v>0</v>
      </c>
      <c r="Q117" s="31">
        <v>0</v>
      </c>
      <c r="R117" s="32">
        <f t="shared" si="124"/>
        <v>0</v>
      </c>
      <c r="S117" s="30">
        <f t="shared" si="125"/>
        <v>0</v>
      </c>
      <c r="T117" s="31">
        <f t="shared" si="125"/>
        <v>0</v>
      </c>
      <c r="U117" s="32">
        <f t="shared" si="126"/>
        <v>0</v>
      </c>
    </row>
    <row r="118" spans="1:21" ht="44.45" customHeight="1">
      <c r="A118" s="90"/>
      <c r="B118" s="17">
        <v>4000</v>
      </c>
      <c r="C118" s="18" t="s">
        <v>22</v>
      </c>
      <c r="D118" s="30">
        <v>0</v>
      </c>
      <c r="E118" s="31">
        <v>0</v>
      </c>
      <c r="F118" s="32">
        <f t="shared" si="120"/>
        <v>0</v>
      </c>
      <c r="G118" s="30">
        <v>0</v>
      </c>
      <c r="H118" s="31">
        <v>0</v>
      </c>
      <c r="I118" s="32">
        <f t="shared" si="121"/>
        <v>0</v>
      </c>
      <c r="J118" s="30">
        <v>0</v>
      </c>
      <c r="K118" s="31">
        <v>0</v>
      </c>
      <c r="L118" s="32">
        <f t="shared" si="122"/>
        <v>0</v>
      </c>
      <c r="M118" s="30">
        <v>0</v>
      </c>
      <c r="N118" s="31">
        <v>0</v>
      </c>
      <c r="O118" s="32">
        <f t="shared" si="123"/>
        <v>0</v>
      </c>
      <c r="P118" s="30">
        <v>0</v>
      </c>
      <c r="Q118" s="31">
        <v>0</v>
      </c>
      <c r="R118" s="32">
        <f t="shared" si="124"/>
        <v>0</v>
      </c>
      <c r="S118" s="30">
        <f t="shared" si="125"/>
        <v>0</v>
      </c>
      <c r="T118" s="31">
        <f t="shared" si="125"/>
        <v>0</v>
      </c>
      <c r="U118" s="32">
        <f t="shared" si="126"/>
        <v>0</v>
      </c>
    </row>
    <row r="119" spans="1:21" ht="49.5" customHeight="1">
      <c r="A119" s="90"/>
      <c r="B119" s="17">
        <v>5000</v>
      </c>
      <c r="C119" s="18" t="s">
        <v>23</v>
      </c>
      <c r="D119" s="30">
        <v>18438004.530000001</v>
      </c>
      <c r="E119" s="31">
        <v>2145052</v>
      </c>
      <c r="F119" s="32">
        <f t="shared" si="120"/>
        <v>20583056.530000001</v>
      </c>
      <c r="G119" s="30">
        <v>63128.11</v>
      </c>
      <c r="H119" s="31">
        <v>0</v>
      </c>
      <c r="I119" s="32">
        <f t="shared" si="121"/>
        <v>63128.11</v>
      </c>
      <c r="J119" s="30">
        <v>0</v>
      </c>
      <c r="K119" s="31">
        <v>0</v>
      </c>
      <c r="L119" s="32">
        <f t="shared" si="122"/>
        <v>0</v>
      </c>
      <c r="M119" s="30">
        <v>16936797.640000001</v>
      </c>
      <c r="N119" s="31">
        <v>0</v>
      </c>
      <c r="O119" s="32">
        <f t="shared" si="123"/>
        <v>16936797.640000001</v>
      </c>
      <c r="P119" s="30">
        <v>0</v>
      </c>
      <c r="Q119" s="31">
        <v>0</v>
      </c>
      <c r="R119" s="32">
        <f t="shared" si="124"/>
        <v>0</v>
      </c>
      <c r="S119" s="30">
        <f t="shared" si="125"/>
        <v>1438078.7800000012</v>
      </c>
      <c r="T119" s="31">
        <f t="shared" si="125"/>
        <v>2145052</v>
      </c>
      <c r="U119" s="32">
        <f t="shared" si="126"/>
        <v>3583130.7800000012</v>
      </c>
    </row>
    <row r="120" spans="1:21" ht="49.5" customHeight="1" thickBot="1">
      <c r="A120" s="91"/>
      <c r="B120" s="21">
        <v>6000</v>
      </c>
      <c r="C120" s="22" t="s">
        <v>24</v>
      </c>
      <c r="D120" s="36">
        <v>9493113.5500000007</v>
      </c>
      <c r="E120" s="37">
        <v>22626</v>
      </c>
      <c r="F120" s="38">
        <f t="shared" si="120"/>
        <v>9515739.5500000007</v>
      </c>
      <c r="G120" s="36">
        <v>1365155.0100000002</v>
      </c>
      <c r="H120" s="37">
        <v>4342.8999999999996</v>
      </c>
      <c r="I120" s="38">
        <f t="shared" si="121"/>
        <v>1369497.9100000001</v>
      </c>
      <c r="J120" s="36">
        <v>23593.88</v>
      </c>
      <c r="K120" s="37">
        <v>31.52</v>
      </c>
      <c r="L120" s="38">
        <f t="shared" si="122"/>
        <v>23625.4</v>
      </c>
      <c r="M120" s="36">
        <v>6964751.4199999999</v>
      </c>
      <c r="N120" s="37">
        <v>13727</v>
      </c>
      <c r="O120" s="38">
        <f t="shared" si="123"/>
        <v>6978478.4199999999</v>
      </c>
      <c r="P120" s="36">
        <v>0</v>
      </c>
      <c r="Q120" s="37">
        <v>0</v>
      </c>
      <c r="R120" s="38">
        <f t="shared" si="124"/>
        <v>0</v>
      </c>
      <c r="S120" s="36">
        <f t="shared" si="125"/>
        <v>1139613.2400000012</v>
      </c>
      <c r="T120" s="37">
        <f t="shared" si="125"/>
        <v>4524.5799999999981</v>
      </c>
      <c r="U120" s="38">
        <f t="shared" si="126"/>
        <v>1144137.8200000012</v>
      </c>
    </row>
    <row r="121" spans="1:21" ht="40.5" customHeight="1" thickBot="1">
      <c r="A121" s="2"/>
      <c r="B121" s="2"/>
      <c r="C121" s="3" t="s">
        <v>7</v>
      </c>
      <c r="D121" s="39">
        <f>D9+D16+D23+D30+D37+D44+D51+D58+D65+D72+D79+D86+D93+D100+D107+D114</f>
        <v>157999958</v>
      </c>
      <c r="E121" s="39">
        <f t="shared" ref="E121:U121" si="127">E9+E16+E23+E30+E37+E44+E51+E58+E65+E72+E79+E86+E93+E100+E107+E114</f>
        <v>43000000</v>
      </c>
      <c r="F121" s="39">
        <f t="shared" si="127"/>
        <v>200999958</v>
      </c>
      <c r="G121" s="39">
        <f t="shared" si="127"/>
        <v>1460433.3100000003</v>
      </c>
      <c r="H121" s="39">
        <f t="shared" si="127"/>
        <v>33638.71</v>
      </c>
      <c r="I121" s="39">
        <f t="shared" si="127"/>
        <v>1494072.0200000003</v>
      </c>
      <c r="J121" s="39">
        <f t="shared" si="127"/>
        <v>29036.120000000003</v>
      </c>
      <c r="K121" s="39">
        <f t="shared" si="127"/>
        <v>12212.43</v>
      </c>
      <c r="L121" s="39">
        <f t="shared" si="127"/>
        <v>41248.550000000003</v>
      </c>
      <c r="M121" s="39">
        <f>M9+M16+M23+M30+M37+M44+M51+M58+M65+M72+M79+M86+M93+M100+M107+M114</f>
        <v>143393421.66</v>
      </c>
      <c r="N121" s="39">
        <f>N9+N16+N23+N30+N37+N44+N51+N58+N65+N72+N79+N86+N93+N100+N107+N114</f>
        <v>39317149.200000003</v>
      </c>
      <c r="O121" s="39">
        <f>O9+O16+O23+O30+O37+O44+O51+O58+O65+O72+O79+O86+O93+O100+O107+O114</f>
        <v>182710570.85999998</v>
      </c>
      <c r="P121" s="39">
        <f t="shared" si="127"/>
        <v>0</v>
      </c>
      <c r="Q121" s="39">
        <f t="shared" si="127"/>
        <v>0</v>
      </c>
      <c r="R121" s="39">
        <f t="shared" si="127"/>
        <v>0</v>
      </c>
      <c r="S121" s="39">
        <f t="shared" si="127"/>
        <v>13117066.910000004</v>
      </c>
      <c r="T121" s="39">
        <f t="shared" si="127"/>
        <v>3636999.66</v>
      </c>
      <c r="U121" s="39">
        <f t="shared" si="127"/>
        <v>16754066.570000004</v>
      </c>
    </row>
    <row r="122" spans="1:21" ht="40.9" customHeight="1">
      <c r="A122" s="4"/>
      <c r="B122" s="4"/>
      <c r="C122" s="5"/>
      <c r="D122" s="40"/>
      <c r="E122" s="40"/>
      <c r="F122" s="41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2"/>
    </row>
    <row r="123" spans="1:21" ht="41.25" customHeight="1">
      <c r="A123" s="4"/>
      <c r="B123" s="4"/>
      <c r="C123" s="5"/>
      <c r="D123" s="40"/>
      <c r="E123" s="40"/>
      <c r="F123" s="41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2"/>
    </row>
    <row r="124" spans="1:21" ht="41.25" customHeight="1" thickBot="1">
      <c r="A124" s="4"/>
      <c r="B124" s="4"/>
      <c r="C124" s="5"/>
      <c r="D124" s="40"/>
      <c r="E124" s="40"/>
      <c r="F124" s="41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2"/>
    </row>
    <row r="125" spans="1:21" ht="58.5" customHeight="1" thickBot="1">
      <c r="A125" s="4"/>
      <c r="B125" s="4"/>
      <c r="C125" s="7"/>
      <c r="D125" s="89" t="s">
        <v>11</v>
      </c>
      <c r="E125" s="89"/>
      <c r="F125" s="89"/>
      <c r="G125" s="89" t="s">
        <v>4</v>
      </c>
      <c r="H125" s="89"/>
      <c r="I125" s="89"/>
      <c r="J125" s="89" t="s">
        <v>12</v>
      </c>
      <c r="K125" s="89"/>
      <c r="L125" s="89"/>
      <c r="M125" s="89" t="s">
        <v>42</v>
      </c>
      <c r="N125" s="89"/>
      <c r="O125" s="89"/>
      <c r="P125" s="89" t="s">
        <v>3</v>
      </c>
      <c r="Q125" s="89"/>
      <c r="R125" s="89"/>
      <c r="S125" s="89" t="s">
        <v>5</v>
      </c>
      <c r="T125" s="89"/>
      <c r="U125" s="89"/>
    </row>
    <row r="126" spans="1:21" ht="58.5" customHeight="1" thickBot="1">
      <c r="A126" s="4"/>
      <c r="B126" s="4"/>
      <c r="C126" s="7"/>
      <c r="D126" s="43" t="s">
        <v>10</v>
      </c>
      <c r="E126" s="43" t="s">
        <v>9</v>
      </c>
      <c r="F126" s="43" t="s">
        <v>17</v>
      </c>
      <c r="G126" s="43" t="s">
        <v>10</v>
      </c>
      <c r="H126" s="43" t="s">
        <v>9</v>
      </c>
      <c r="I126" s="43" t="s">
        <v>17</v>
      </c>
      <c r="J126" s="43" t="s">
        <v>38</v>
      </c>
      <c r="K126" s="43" t="s">
        <v>39</v>
      </c>
      <c r="L126" s="43" t="s">
        <v>17</v>
      </c>
      <c r="M126" s="43" t="s">
        <v>10</v>
      </c>
      <c r="N126" s="43" t="s">
        <v>9</v>
      </c>
      <c r="O126" s="43" t="s">
        <v>17</v>
      </c>
      <c r="P126" s="43" t="s">
        <v>10</v>
      </c>
      <c r="Q126" s="43" t="s">
        <v>9</v>
      </c>
      <c r="R126" s="43" t="s">
        <v>17</v>
      </c>
      <c r="S126" s="43" t="s">
        <v>10</v>
      </c>
      <c r="T126" s="43" t="s">
        <v>9</v>
      </c>
      <c r="U126" s="43" t="s">
        <v>17</v>
      </c>
    </row>
    <row r="127" spans="1:21" ht="58.5" customHeight="1">
      <c r="A127" s="4"/>
      <c r="B127" s="11">
        <v>1000</v>
      </c>
      <c r="C127" s="12" t="s">
        <v>19</v>
      </c>
      <c r="D127" s="44">
        <f t="shared" ref="D127:E132" si="128">D10+D17+D24+D31+D38+D45+D52+D59+D66+D73+D80+D87+D94+D101+D108+D115</f>
        <v>0</v>
      </c>
      <c r="E127" s="45">
        <f t="shared" si="128"/>
        <v>29466102.249999996</v>
      </c>
      <c r="F127" s="46">
        <f>D127+E127</f>
        <v>29466102.249999996</v>
      </c>
      <c r="G127" s="44">
        <f t="shared" ref="G127:H132" si="129">G10+G17+G24+G31+G38+G45+G52+G59+G66+G73+G80+G87+G94+G101+G108+G115</f>
        <v>0</v>
      </c>
      <c r="H127" s="45">
        <f t="shared" si="129"/>
        <v>0</v>
      </c>
      <c r="I127" s="46">
        <f>G127+H127</f>
        <v>0</v>
      </c>
      <c r="J127" s="44">
        <f t="shared" ref="J127:K132" si="130">J10+J17+J24+J31+J38+J45+J52+J59+J66+J73+J80+J87+J94+J101+J108+J115</f>
        <v>0</v>
      </c>
      <c r="K127" s="45">
        <f t="shared" si="130"/>
        <v>0</v>
      </c>
      <c r="L127" s="46">
        <f t="shared" ref="L127:L132" si="131">J127+K127</f>
        <v>0</v>
      </c>
      <c r="M127" s="44">
        <f t="shared" ref="M127:N132" si="132">M10+M17+M24+M31+M38+M45+M52+M59+M66+M73+M80+M87+M94+M101+M108+M115</f>
        <v>0</v>
      </c>
      <c r="N127" s="45">
        <f t="shared" si="132"/>
        <v>29466102.249999996</v>
      </c>
      <c r="O127" s="46">
        <f t="shared" ref="O127:O132" si="133">M127+N127</f>
        <v>29466102.249999996</v>
      </c>
      <c r="P127" s="44">
        <f t="shared" ref="P127:Q132" si="134">P10+P17+P24+P31+P38+P45+P52+P59+P66+P73+P80+P87+P94+P101+P108+P115</f>
        <v>0</v>
      </c>
      <c r="Q127" s="45">
        <f t="shared" si="134"/>
        <v>0</v>
      </c>
      <c r="R127" s="46">
        <f t="shared" ref="R127:R132" si="135">P127+Q127</f>
        <v>0</v>
      </c>
      <c r="S127" s="44">
        <f t="shared" ref="S127:T132" si="136">S10+S17+S24+S31+S38+S45+S52+S59+S66+S73+S80+S87+S94+S101+S108+S115</f>
        <v>0</v>
      </c>
      <c r="T127" s="45">
        <f t="shared" si="136"/>
        <v>0</v>
      </c>
      <c r="U127" s="46">
        <f t="shared" ref="U127:U132" si="137">S127+T127</f>
        <v>0</v>
      </c>
    </row>
    <row r="128" spans="1:21" ht="58.5" customHeight="1">
      <c r="A128" s="4"/>
      <c r="B128" s="13">
        <v>2000</v>
      </c>
      <c r="C128" s="23" t="s">
        <v>20</v>
      </c>
      <c r="D128" s="47">
        <f t="shared" si="128"/>
        <v>18296517.280000001</v>
      </c>
      <c r="E128" s="48">
        <f t="shared" si="128"/>
        <v>4145923.42</v>
      </c>
      <c r="F128" s="49">
        <f t="shared" ref="F128:I132" si="138">D128+E128</f>
        <v>22442440.700000003</v>
      </c>
      <c r="G128" s="47">
        <f t="shared" si="129"/>
        <v>5317.44</v>
      </c>
      <c r="H128" s="48">
        <f t="shared" si="129"/>
        <v>0</v>
      </c>
      <c r="I128" s="49">
        <f t="shared" si="138"/>
        <v>5317.44</v>
      </c>
      <c r="J128" s="47">
        <f t="shared" si="130"/>
        <v>612.48</v>
      </c>
      <c r="K128" s="48">
        <f t="shared" si="130"/>
        <v>0</v>
      </c>
      <c r="L128" s="49">
        <f t="shared" si="131"/>
        <v>612.48</v>
      </c>
      <c r="M128" s="47">
        <f t="shared" si="132"/>
        <v>16720189.65</v>
      </c>
      <c r="N128" s="48">
        <f t="shared" si="132"/>
        <v>2827449.42</v>
      </c>
      <c r="O128" s="49">
        <f t="shared" si="133"/>
        <v>19547639.07</v>
      </c>
      <c r="P128" s="47">
        <f t="shared" si="134"/>
        <v>0</v>
      </c>
      <c r="Q128" s="48">
        <f t="shared" si="134"/>
        <v>0</v>
      </c>
      <c r="R128" s="49">
        <f t="shared" si="135"/>
        <v>0</v>
      </c>
      <c r="S128" s="47">
        <f t="shared" si="136"/>
        <v>1570397.7099999993</v>
      </c>
      <c r="T128" s="48">
        <f t="shared" si="136"/>
        <v>1318474</v>
      </c>
      <c r="U128" s="49">
        <f t="shared" si="137"/>
        <v>2888871.709999999</v>
      </c>
    </row>
    <row r="129" spans="1:21" ht="58.5" customHeight="1">
      <c r="A129" s="4"/>
      <c r="B129" s="13">
        <v>3000</v>
      </c>
      <c r="C129" s="23" t="s">
        <v>21</v>
      </c>
      <c r="D129" s="47">
        <f t="shared" si="128"/>
        <v>48337879.969999999</v>
      </c>
      <c r="E129" s="48">
        <f t="shared" si="128"/>
        <v>1959374</v>
      </c>
      <c r="F129" s="49">
        <f t="shared" si="138"/>
        <v>50297253.969999999</v>
      </c>
      <c r="G129" s="47">
        <f t="shared" si="129"/>
        <v>0</v>
      </c>
      <c r="H129" s="48">
        <f t="shared" si="129"/>
        <v>0</v>
      </c>
      <c r="I129" s="49">
        <f t="shared" si="138"/>
        <v>0</v>
      </c>
      <c r="J129" s="47">
        <f t="shared" si="130"/>
        <v>0</v>
      </c>
      <c r="K129" s="48">
        <f t="shared" si="130"/>
        <v>0</v>
      </c>
      <c r="L129" s="49">
        <f t="shared" si="131"/>
        <v>0</v>
      </c>
      <c r="M129" s="47">
        <f t="shared" si="132"/>
        <v>42018240.829999998</v>
      </c>
      <c r="N129" s="48">
        <f t="shared" si="132"/>
        <v>1809374</v>
      </c>
      <c r="O129" s="49">
        <f t="shared" si="133"/>
        <v>43827614.829999998</v>
      </c>
      <c r="P129" s="47">
        <f t="shared" si="134"/>
        <v>0</v>
      </c>
      <c r="Q129" s="48">
        <f t="shared" si="134"/>
        <v>0</v>
      </c>
      <c r="R129" s="49">
        <f t="shared" si="135"/>
        <v>0</v>
      </c>
      <c r="S129" s="47">
        <f t="shared" si="136"/>
        <v>6319639.1400000025</v>
      </c>
      <c r="T129" s="48">
        <f t="shared" si="136"/>
        <v>150000</v>
      </c>
      <c r="U129" s="49">
        <f t="shared" si="137"/>
        <v>6469639.1400000025</v>
      </c>
    </row>
    <row r="130" spans="1:21" ht="58.5" customHeight="1">
      <c r="A130" s="4"/>
      <c r="B130" s="13">
        <v>4000</v>
      </c>
      <c r="C130" s="23" t="s">
        <v>22</v>
      </c>
      <c r="D130" s="47">
        <f t="shared" si="128"/>
        <v>1800000</v>
      </c>
      <c r="E130" s="48">
        <f t="shared" si="128"/>
        <v>0</v>
      </c>
      <c r="F130" s="49">
        <f t="shared" si="138"/>
        <v>1800000</v>
      </c>
      <c r="G130" s="47">
        <f t="shared" si="129"/>
        <v>0</v>
      </c>
      <c r="H130" s="48">
        <f t="shared" si="129"/>
        <v>0</v>
      </c>
      <c r="I130" s="49">
        <f t="shared" si="138"/>
        <v>0</v>
      </c>
      <c r="J130" s="47">
        <f t="shared" si="130"/>
        <v>2500</v>
      </c>
      <c r="K130" s="48">
        <f t="shared" si="130"/>
        <v>0</v>
      </c>
      <c r="L130" s="49">
        <f t="shared" si="131"/>
        <v>2500</v>
      </c>
      <c r="M130" s="47">
        <f t="shared" si="132"/>
        <v>1797500</v>
      </c>
      <c r="N130" s="48">
        <f t="shared" si="132"/>
        <v>0</v>
      </c>
      <c r="O130" s="49">
        <f t="shared" si="133"/>
        <v>1797500</v>
      </c>
      <c r="P130" s="47">
        <f t="shared" si="134"/>
        <v>0</v>
      </c>
      <c r="Q130" s="48">
        <f t="shared" si="134"/>
        <v>0</v>
      </c>
      <c r="R130" s="49">
        <f t="shared" si="135"/>
        <v>0</v>
      </c>
      <c r="S130" s="47">
        <f t="shared" si="136"/>
        <v>0</v>
      </c>
      <c r="T130" s="48">
        <f t="shared" si="136"/>
        <v>0</v>
      </c>
      <c r="U130" s="49">
        <f t="shared" si="137"/>
        <v>0</v>
      </c>
    </row>
    <row r="131" spans="1:21" ht="58.5" customHeight="1">
      <c r="A131" s="4"/>
      <c r="B131" s="13">
        <v>5000</v>
      </c>
      <c r="C131" s="23" t="s">
        <v>23</v>
      </c>
      <c r="D131" s="47">
        <f t="shared" si="128"/>
        <v>72961854.939999998</v>
      </c>
      <c r="E131" s="48">
        <f t="shared" si="128"/>
        <v>2509372</v>
      </c>
      <c r="F131" s="49">
        <f t="shared" si="138"/>
        <v>75471226.939999998</v>
      </c>
      <c r="G131" s="47">
        <f t="shared" si="129"/>
        <v>63128.11</v>
      </c>
      <c r="H131" s="48">
        <f t="shared" si="129"/>
        <v>0</v>
      </c>
      <c r="I131" s="49">
        <f t="shared" si="138"/>
        <v>63128.11</v>
      </c>
      <c r="J131" s="47">
        <f t="shared" si="130"/>
        <v>0</v>
      </c>
      <c r="K131" s="48">
        <f t="shared" si="130"/>
        <v>0</v>
      </c>
      <c r="L131" s="49">
        <f t="shared" si="131"/>
        <v>0</v>
      </c>
      <c r="M131" s="47">
        <f t="shared" si="132"/>
        <v>69087591.949999988</v>
      </c>
      <c r="N131" s="48">
        <f t="shared" si="132"/>
        <v>345370.92</v>
      </c>
      <c r="O131" s="49">
        <f t="shared" si="133"/>
        <v>69432962.86999999</v>
      </c>
      <c r="P131" s="47">
        <f t="shared" si="134"/>
        <v>0</v>
      </c>
      <c r="Q131" s="48">
        <f t="shared" si="134"/>
        <v>0</v>
      </c>
      <c r="R131" s="49">
        <f t="shared" si="135"/>
        <v>0</v>
      </c>
      <c r="S131" s="47">
        <f t="shared" si="136"/>
        <v>3811134.8800000008</v>
      </c>
      <c r="T131" s="48">
        <f t="shared" si="136"/>
        <v>2164001.08</v>
      </c>
      <c r="U131" s="49">
        <f t="shared" si="137"/>
        <v>5975135.9600000009</v>
      </c>
    </row>
    <row r="132" spans="1:21" ht="58.5" customHeight="1" thickBot="1">
      <c r="A132" s="4"/>
      <c r="B132" s="14">
        <v>6000</v>
      </c>
      <c r="C132" s="24" t="s">
        <v>24</v>
      </c>
      <c r="D132" s="50">
        <f t="shared" si="128"/>
        <v>16603705.810000001</v>
      </c>
      <c r="E132" s="51">
        <f t="shared" si="128"/>
        <v>4919228.33</v>
      </c>
      <c r="F132" s="52">
        <f t="shared" si="138"/>
        <v>21522934.140000001</v>
      </c>
      <c r="G132" s="50">
        <f t="shared" si="129"/>
        <v>1391987.7600000002</v>
      </c>
      <c r="H132" s="51">
        <f t="shared" si="129"/>
        <v>33638.71</v>
      </c>
      <c r="I132" s="52">
        <f t="shared" si="138"/>
        <v>1425626.4700000002</v>
      </c>
      <c r="J132" s="50">
        <f t="shared" si="130"/>
        <v>25923.64</v>
      </c>
      <c r="K132" s="51">
        <f t="shared" si="130"/>
        <v>12212.43</v>
      </c>
      <c r="L132" s="52">
        <f t="shared" si="131"/>
        <v>38136.07</v>
      </c>
      <c r="M132" s="50">
        <f t="shared" si="132"/>
        <v>13769899.23</v>
      </c>
      <c r="N132" s="51">
        <f t="shared" si="132"/>
        <v>4868852.6100000003</v>
      </c>
      <c r="O132" s="52">
        <f t="shared" si="133"/>
        <v>18638751.84</v>
      </c>
      <c r="P132" s="50">
        <f t="shared" si="134"/>
        <v>0</v>
      </c>
      <c r="Q132" s="51">
        <f t="shared" si="134"/>
        <v>0</v>
      </c>
      <c r="R132" s="52">
        <f t="shared" si="135"/>
        <v>0</v>
      </c>
      <c r="S132" s="50">
        <f t="shared" si="136"/>
        <v>1415895.1800000011</v>
      </c>
      <c r="T132" s="51">
        <f t="shared" si="136"/>
        <v>4524.5799999999981</v>
      </c>
      <c r="U132" s="52">
        <f t="shared" si="137"/>
        <v>1420419.7600000012</v>
      </c>
    </row>
    <row r="133" spans="1:21" ht="58.5" customHeight="1" thickBot="1">
      <c r="A133" s="4"/>
      <c r="B133" s="4"/>
      <c r="C133" s="8" t="s">
        <v>17</v>
      </c>
      <c r="D133" s="53">
        <f>SUM(D127:D132)</f>
        <v>157999958</v>
      </c>
      <c r="E133" s="53">
        <f t="shared" ref="E133:U133" si="139">SUM(E127:E132)</f>
        <v>42999999.999999993</v>
      </c>
      <c r="F133" s="53">
        <f t="shared" si="139"/>
        <v>200999958</v>
      </c>
      <c r="G133" s="53">
        <f t="shared" si="139"/>
        <v>1460433.3100000003</v>
      </c>
      <c r="H133" s="53">
        <f t="shared" si="139"/>
        <v>33638.71</v>
      </c>
      <c r="I133" s="53">
        <f t="shared" si="139"/>
        <v>1494072.0200000003</v>
      </c>
      <c r="J133" s="53">
        <f t="shared" si="139"/>
        <v>29036.12</v>
      </c>
      <c r="K133" s="53">
        <f t="shared" si="139"/>
        <v>12212.43</v>
      </c>
      <c r="L133" s="53">
        <f t="shared" si="139"/>
        <v>41248.550000000003</v>
      </c>
      <c r="M133" s="53">
        <f>SUM(M127:M132)</f>
        <v>143393421.65999997</v>
      </c>
      <c r="N133" s="53">
        <f>SUM(N127:N132)</f>
        <v>39317149.199999996</v>
      </c>
      <c r="O133" s="53">
        <f>SUM(O127:O132)</f>
        <v>182710570.85999998</v>
      </c>
      <c r="P133" s="53">
        <f t="shared" si="139"/>
        <v>0</v>
      </c>
      <c r="Q133" s="53">
        <f t="shared" si="139"/>
        <v>0</v>
      </c>
      <c r="R133" s="53">
        <f t="shared" si="139"/>
        <v>0</v>
      </c>
      <c r="S133" s="53">
        <f t="shared" si="139"/>
        <v>13117066.910000004</v>
      </c>
      <c r="T133" s="53">
        <f t="shared" si="139"/>
        <v>3636999.66</v>
      </c>
      <c r="U133" s="53">
        <f t="shared" si="139"/>
        <v>16754066.570000004</v>
      </c>
    </row>
    <row r="134" spans="1:21" ht="2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2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</sheetData>
  <mergeCells count="37">
    <mergeCell ref="S125:U125"/>
    <mergeCell ref="A100:A106"/>
    <mergeCell ref="A107:A113"/>
    <mergeCell ref="A114:A120"/>
    <mergeCell ref="D125:F125"/>
    <mergeCell ref="G125:I125"/>
    <mergeCell ref="J125:L125"/>
    <mergeCell ref="A79:A85"/>
    <mergeCell ref="A86:A92"/>
    <mergeCell ref="A93:A99"/>
    <mergeCell ref="M125:O125"/>
    <mergeCell ref="P125:R125"/>
    <mergeCell ref="A44:A50"/>
    <mergeCell ref="A51:A57"/>
    <mergeCell ref="A58:A64"/>
    <mergeCell ref="A65:A71"/>
    <mergeCell ref="A72:A78"/>
    <mergeCell ref="A9:A15"/>
    <mergeCell ref="A16:A22"/>
    <mergeCell ref="A23:A29"/>
    <mergeCell ref="A30:A36"/>
    <mergeCell ref="A37:A43"/>
    <mergeCell ref="A6:A8"/>
    <mergeCell ref="B6:B8"/>
    <mergeCell ref="C6:C8"/>
    <mergeCell ref="D6:U6"/>
    <mergeCell ref="D7:F7"/>
    <mergeCell ref="G7:I7"/>
    <mergeCell ref="J7:L7"/>
    <mergeCell ref="M7:O7"/>
    <mergeCell ref="P7:R7"/>
    <mergeCell ref="S7:U7"/>
    <mergeCell ref="C1:T1"/>
    <mergeCell ref="C2:T2"/>
    <mergeCell ref="C3:T3"/>
    <mergeCell ref="C4:T4"/>
    <mergeCell ref="C5:T5"/>
  </mergeCells>
  <printOptions horizontalCentered="1"/>
  <pageMargins left="0.59055118110236227" right="0" top="0.39370078740157483" bottom="0.39370078740157483" header="0.31496062992125984" footer="0.31496062992125984"/>
  <pageSetup scale="19" orientation="landscape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92D050"/>
    <pageSetUpPr fitToPage="1"/>
  </sheetPr>
  <dimension ref="A1:W192"/>
  <sheetViews>
    <sheetView tabSelected="1" showWhiteSpace="0" view="pageBreakPreview" zoomScale="25" zoomScaleNormal="10" zoomScaleSheetLayoutView="25" zoomScalePageLayoutView="40" workbookViewId="0">
      <selection activeCell="A4" sqref="A4:V4"/>
    </sheetView>
  </sheetViews>
  <sheetFormatPr baseColWidth="10" defaultRowHeight="12.75"/>
  <cols>
    <col min="1" max="2" width="9.7109375" customWidth="1"/>
    <col min="3" max="3" width="13.7109375" customWidth="1"/>
    <col min="4" max="4" width="107.7109375" customWidth="1"/>
    <col min="5" max="7" width="30.28515625" bestFit="1" customWidth="1"/>
    <col min="8" max="8" width="28.140625" bestFit="1" customWidth="1"/>
    <col min="9" max="9" width="25.5703125" bestFit="1" customWidth="1"/>
    <col min="10" max="10" width="28.140625" bestFit="1" customWidth="1"/>
    <col min="11" max="11" width="20.5703125" bestFit="1" customWidth="1"/>
    <col min="12" max="12" width="25.5703125" bestFit="1" customWidth="1"/>
    <col min="13" max="13" width="34.140625" customWidth="1"/>
    <col min="14" max="14" width="31.42578125" customWidth="1"/>
    <col min="15" max="15" width="29.85546875" bestFit="1" customWidth="1"/>
    <col min="16" max="16" width="32.28515625" customWidth="1"/>
    <col min="17" max="17" width="34.85546875" hidden="1" customWidth="1"/>
    <col min="18" max="18" width="32.5703125" hidden="1" customWidth="1"/>
    <col min="19" max="19" width="31.7109375" hidden="1" customWidth="1"/>
    <col min="20" max="20" width="34.140625" customWidth="1"/>
    <col min="21" max="21" width="32.85546875" customWidth="1"/>
    <col min="22" max="22" width="35.42578125" customWidth="1"/>
  </cols>
  <sheetData>
    <row r="1" spans="1:22" ht="37.5" customHeight="1">
      <c r="A1" s="92" t="s">
        <v>74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ht="37.5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ht="37.5" customHeight="1">
      <c r="A3" s="92" t="s">
        <v>73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ht="37.5">
      <c r="A4" s="93" t="s">
        <v>72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ht="37.5">
      <c r="A5" s="93" t="s">
        <v>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2" ht="37.5" customHeight="1">
      <c r="A6" s="92" t="s">
        <v>71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</row>
    <row r="7" spans="1:22" ht="34.5" customHeight="1" thickBo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</row>
    <row r="8" spans="1:22" ht="72.75" customHeight="1" thickBot="1">
      <c r="A8" s="95" t="s">
        <v>14</v>
      </c>
      <c r="B8" s="95" t="s">
        <v>44</v>
      </c>
      <c r="C8" s="95" t="s">
        <v>15</v>
      </c>
      <c r="D8" s="96" t="s">
        <v>57</v>
      </c>
      <c r="E8" s="97" t="s">
        <v>2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9"/>
    </row>
    <row r="9" spans="1:22" ht="59.25" customHeight="1" thickBot="1">
      <c r="A9" s="95"/>
      <c r="B9" s="95"/>
      <c r="C9" s="95"/>
      <c r="D9" s="96"/>
      <c r="E9" s="96" t="s">
        <v>11</v>
      </c>
      <c r="F9" s="96"/>
      <c r="G9" s="96"/>
      <c r="H9" s="101" t="s">
        <v>4</v>
      </c>
      <c r="I9" s="102"/>
      <c r="J9" s="103"/>
      <c r="K9" s="96" t="s">
        <v>12</v>
      </c>
      <c r="L9" s="96"/>
      <c r="M9" s="96"/>
      <c r="N9" s="96" t="s">
        <v>42</v>
      </c>
      <c r="O9" s="96"/>
      <c r="P9" s="96"/>
      <c r="Q9" s="96" t="s">
        <v>3</v>
      </c>
      <c r="R9" s="96"/>
      <c r="S9" s="96"/>
      <c r="T9" s="100" t="s">
        <v>61</v>
      </c>
      <c r="U9" s="100"/>
      <c r="V9" s="100"/>
    </row>
    <row r="10" spans="1:22" ht="79.5" thickBot="1">
      <c r="A10" s="95"/>
      <c r="B10" s="95"/>
      <c r="C10" s="95"/>
      <c r="D10" s="96"/>
      <c r="E10" s="72" t="s">
        <v>10</v>
      </c>
      <c r="F10" s="72" t="s">
        <v>9</v>
      </c>
      <c r="G10" s="72" t="s">
        <v>17</v>
      </c>
      <c r="H10" s="72" t="s">
        <v>10</v>
      </c>
      <c r="I10" s="72" t="s">
        <v>9</v>
      </c>
      <c r="J10" s="72" t="s">
        <v>17</v>
      </c>
      <c r="K10" s="72" t="s">
        <v>10</v>
      </c>
      <c r="L10" s="72" t="s">
        <v>9</v>
      </c>
      <c r="M10" s="72" t="s">
        <v>17</v>
      </c>
      <c r="N10" s="72" t="s">
        <v>10</v>
      </c>
      <c r="O10" s="72" t="s">
        <v>9</v>
      </c>
      <c r="P10" s="72" t="s">
        <v>17</v>
      </c>
      <c r="Q10" s="72" t="s">
        <v>10</v>
      </c>
      <c r="R10" s="72" t="s">
        <v>9</v>
      </c>
      <c r="S10" s="72" t="s">
        <v>17</v>
      </c>
      <c r="T10" s="72" t="s">
        <v>10</v>
      </c>
      <c r="U10" s="72" t="s">
        <v>9</v>
      </c>
      <c r="V10" s="72" t="s">
        <v>17</v>
      </c>
    </row>
    <row r="11" spans="1:22" ht="105" customHeight="1">
      <c r="A11" s="104">
        <v>1</v>
      </c>
      <c r="B11" s="105" t="s">
        <v>45</v>
      </c>
      <c r="C11" s="105"/>
      <c r="D11" s="105"/>
      <c r="E11" s="61">
        <f>E12+E19</f>
        <v>12934643.25</v>
      </c>
      <c r="F11" s="61">
        <f t="shared" ref="F11:V11" si="0">F12+F19</f>
        <v>10585660.15</v>
      </c>
      <c r="G11" s="61">
        <f t="shared" si="0"/>
        <v>23520303.399999999</v>
      </c>
      <c r="H11" s="61">
        <f t="shared" ref="H11:M11" si="1">H12+H19</f>
        <v>0</v>
      </c>
      <c r="I11" s="61">
        <f t="shared" si="1"/>
        <v>0</v>
      </c>
      <c r="J11" s="61">
        <f t="shared" si="1"/>
        <v>0</v>
      </c>
      <c r="K11" s="61">
        <f t="shared" si="1"/>
        <v>0</v>
      </c>
      <c r="L11" s="61">
        <f t="shared" si="1"/>
        <v>0</v>
      </c>
      <c r="M11" s="61">
        <f t="shared" si="1"/>
        <v>0</v>
      </c>
      <c r="N11" s="61">
        <f t="shared" si="0"/>
        <v>0</v>
      </c>
      <c r="O11" s="61">
        <f t="shared" si="0"/>
        <v>234927.93000000002</v>
      </c>
      <c r="P11" s="61">
        <f t="shared" si="0"/>
        <v>234927.93000000002</v>
      </c>
      <c r="Q11" s="61">
        <f t="shared" si="0"/>
        <v>0</v>
      </c>
      <c r="R11" s="61">
        <f t="shared" si="0"/>
        <v>0</v>
      </c>
      <c r="S11" s="61">
        <f t="shared" si="0"/>
        <v>0</v>
      </c>
      <c r="T11" s="61">
        <f t="shared" si="0"/>
        <v>12934643.25</v>
      </c>
      <c r="U11" s="61">
        <f t="shared" si="0"/>
        <v>10350732.219999999</v>
      </c>
      <c r="V11" s="61">
        <f t="shared" si="0"/>
        <v>23285375.469999999</v>
      </c>
    </row>
    <row r="12" spans="1:22" ht="52.5" customHeight="1">
      <c r="A12" s="90"/>
      <c r="B12" s="106">
        <v>1</v>
      </c>
      <c r="C12" s="107" t="s">
        <v>46</v>
      </c>
      <c r="D12" s="107"/>
      <c r="E12" s="70">
        <f>SUM(E13:E18)</f>
        <v>0</v>
      </c>
      <c r="F12" s="70">
        <f t="shared" ref="F12:V12" si="2">SUM(F13:F18)</f>
        <v>10508457.51</v>
      </c>
      <c r="G12" s="70">
        <f t="shared" si="2"/>
        <v>10508457.51</v>
      </c>
      <c r="H12" s="70">
        <f t="shared" ref="H12:M12" si="3">SUM(H13:H18)</f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0">
        <f t="shared" si="2"/>
        <v>0</v>
      </c>
      <c r="O12" s="70">
        <f t="shared" si="2"/>
        <v>234927.93000000002</v>
      </c>
      <c r="P12" s="70">
        <f t="shared" si="2"/>
        <v>234927.93000000002</v>
      </c>
      <c r="Q12" s="70">
        <f t="shared" si="2"/>
        <v>0</v>
      </c>
      <c r="R12" s="70">
        <f t="shared" si="2"/>
        <v>0</v>
      </c>
      <c r="S12" s="70">
        <f t="shared" si="2"/>
        <v>0</v>
      </c>
      <c r="T12" s="70">
        <f t="shared" si="2"/>
        <v>0</v>
      </c>
      <c r="U12" s="70">
        <f t="shared" si="2"/>
        <v>10273529.579999998</v>
      </c>
      <c r="V12" s="70">
        <f t="shared" si="2"/>
        <v>10273529.579999998</v>
      </c>
    </row>
    <row r="13" spans="1:22" ht="26.25">
      <c r="A13" s="90"/>
      <c r="B13" s="106"/>
      <c r="C13" s="17">
        <v>1000</v>
      </c>
      <c r="D13" s="25" t="s">
        <v>19</v>
      </c>
      <c r="E13" s="54">
        <v>0</v>
      </c>
      <c r="F13" s="54">
        <v>8108457.5099999998</v>
      </c>
      <c r="G13" s="55">
        <f>E13+F13</f>
        <v>8108457.5099999998</v>
      </c>
      <c r="H13" s="54">
        <v>0</v>
      </c>
      <c r="I13" s="54">
        <v>0</v>
      </c>
      <c r="J13" s="55">
        <f t="shared" ref="J13:J18" si="4">H13+I13</f>
        <v>0</v>
      </c>
      <c r="K13" s="54">
        <v>0</v>
      </c>
      <c r="L13" s="54">
        <v>0</v>
      </c>
      <c r="M13" s="55">
        <f t="shared" ref="M13:M18" si="5">K13+L13</f>
        <v>0</v>
      </c>
      <c r="N13" s="54">
        <v>0</v>
      </c>
      <c r="O13" s="54">
        <v>220353.45</v>
      </c>
      <c r="P13" s="55">
        <f t="shared" ref="P13:P18" si="6">N13+O13</f>
        <v>220353.45</v>
      </c>
      <c r="Q13" s="54">
        <v>0</v>
      </c>
      <c r="R13" s="54">
        <v>0</v>
      </c>
      <c r="S13" s="55">
        <f t="shared" ref="S13:S18" si="7">Q13+R13</f>
        <v>0</v>
      </c>
      <c r="T13" s="54">
        <f t="shared" ref="T13:U18" si="8">E13-N13-Q13-K13-H13</f>
        <v>0</v>
      </c>
      <c r="U13" s="54">
        <f t="shared" si="8"/>
        <v>7888104.0599999996</v>
      </c>
      <c r="V13" s="55">
        <f t="shared" ref="V13:V18" si="9">T13+U13</f>
        <v>7888104.0599999996</v>
      </c>
    </row>
    <row r="14" spans="1:22" ht="26.25">
      <c r="A14" s="90"/>
      <c r="B14" s="106"/>
      <c r="C14" s="17">
        <v>2000</v>
      </c>
      <c r="D14" s="25" t="s">
        <v>20</v>
      </c>
      <c r="E14" s="54">
        <v>0</v>
      </c>
      <c r="F14" s="54">
        <v>640000</v>
      </c>
      <c r="G14" s="55">
        <f t="shared" ref="G14:G18" si="10">E14+F14</f>
        <v>640000</v>
      </c>
      <c r="H14" s="54">
        <v>0</v>
      </c>
      <c r="I14" s="54">
        <v>0</v>
      </c>
      <c r="J14" s="55">
        <f t="shared" si="4"/>
        <v>0</v>
      </c>
      <c r="K14" s="54">
        <v>0</v>
      </c>
      <c r="L14" s="54">
        <v>0</v>
      </c>
      <c r="M14" s="55">
        <f t="shared" si="5"/>
        <v>0</v>
      </c>
      <c r="N14" s="54">
        <v>0</v>
      </c>
      <c r="O14" s="54">
        <v>0</v>
      </c>
      <c r="P14" s="55">
        <f t="shared" si="6"/>
        <v>0</v>
      </c>
      <c r="Q14" s="54">
        <v>0</v>
      </c>
      <c r="R14" s="54">
        <v>0</v>
      </c>
      <c r="S14" s="55">
        <f t="shared" si="7"/>
        <v>0</v>
      </c>
      <c r="T14" s="54">
        <f t="shared" si="8"/>
        <v>0</v>
      </c>
      <c r="U14" s="54">
        <f t="shared" si="8"/>
        <v>640000</v>
      </c>
      <c r="V14" s="55">
        <f t="shared" si="9"/>
        <v>640000</v>
      </c>
    </row>
    <row r="15" spans="1:22" ht="26.25">
      <c r="A15" s="90"/>
      <c r="B15" s="106"/>
      <c r="C15" s="17">
        <v>3000</v>
      </c>
      <c r="D15" s="25" t="s">
        <v>21</v>
      </c>
      <c r="E15" s="54">
        <v>0</v>
      </c>
      <c r="F15" s="54">
        <v>1660000</v>
      </c>
      <c r="G15" s="55">
        <f t="shared" si="10"/>
        <v>1660000</v>
      </c>
      <c r="H15" s="54">
        <v>0</v>
      </c>
      <c r="I15" s="54">
        <v>0</v>
      </c>
      <c r="J15" s="55">
        <f t="shared" si="4"/>
        <v>0</v>
      </c>
      <c r="K15" s="54">
        <v>0</v>
      </c>
      <c r="L15" s="54">
        <v>0</v>
      </c>
      <c r="M15" s="55">
        <f t="shared" si="5"/>
        <v>0</v>
      </c>
      <c r="N15" s="54">
        <v>0</v>
      </c>
      <c r="O15" s="54">
        <v>14574.48</v>
      </c>
      <c r="P15" s="55">
        <f t="shared" si="6"/>
        <v>14574.48</v>
      </c>
      <c r="Q15" s="54">
        <v>0</v>
      </c>
      <c r="R15" s="54">
        <v>0</v>
      </c>
      <c r="S15" s="55">
        <f t="shared" si="7"/>
        <v>0</v>
      </c>
      <c r="T15" s="54">
        <f t="shared" si="8"/>
        <v>0</v>
      </c>
      <c r="U15" s="54">
        <f t="shared" si="8"/>
        <v>1645425.52</v>
      </c>
      <c r="V15" s="55">
        <f t="shared" si="9"/>
        <v>1645425.52</v>
      </c>
    </row>
    <row r="16" spans="1:22" ht="26.25">
      <c r="A16" s="90"/>
      <c r="B16" s="106"/>
      <c r="C16" s="17">
        <v>4000</v>
      </c>
      <c r="D16" s="25" t="s">
        <v>22</v>
      </c>
      <c r="E16" s="54">
        <v>0</v>
      </c>
      <c r="F16" s="54">
        <v>0</v>
      </c>
      <c r="G16" s="55">
        <f t="shared" si="10"/>
        <v>0</v>
      </c>
      <c r="H16" s="54">
        <v>0</v>
      </c>
      <c r="I16" s="54">
        <v>0</v>
      </c>
      <c r="J16" s="55">
        <f t="shared" si="4"/>
        <v>0</v>
      </c>
      <c r="K16" s="54">
        <v>0</v>
      </c>
      <c r="L16" s="54">
        <v>0</v>
      </c>
      <c r="M16" s="55">
        <f t="shared" si="5"/>
        <v>0</v>
      </c>
      <c r="N16" s="54">
        <v>0</v>
      </c>
      <c r="O16" s="54">
        <v>0</v>
      </c>
      <c r="P16" s="55">
        <f t="shared" si="6"/>
        <v>0</v>
      </c>
      <c r="Q16" s="54">
        <v>0</v>
      </c>
      <c r="R16" s="54">
        <v>0</v>
      </c>
      <c r="S16" s="55">
        <f t="shared" si="7"/>
        <v>0</v>
      </c>
      <c r="T16" s="54">
        <f t="shared" si="8"/>
        <v>0</v>
      </c>
      <c r="U16" s="54">
        <f t="shared" si="8"/>
        <v>0</v>
      </c>
      <c r="V16" s="55">
        <f t="shared" si="9"/>
        <v>0</v>
      </c>
    </row>
    <row r="17" spans="1:22" ht="26.25">
      <c r="A17" s="90"/>
      <c r="B17" s="106"/>
      <c r="C17" s="17">
        <v>5000</v>
      </c>
      <c r="D17" s="25" t="s">
        <v>23</v>
      </c>
      <c r="E17" s="54">
        <v>0</v>
      </c>
      <c r="F17" s="54">
        <v>100000</v>
      </c>
      <c r="G17" s="55">
        <f t="shared" si="10"/>
        <v>100000</v>
      </c>
      <c r="H17" s="54">
        <v>0</v>
      </c>
      <c r="I17" s="54">
        <v>0</v>
      </c>
      <c r="J17" s="55">
        <f t="shared" si="4"/>
        <v>0</v>
      </c>
      <c r="K17" s="54">
        <v>0</v>
      </c>
      <c r="L17" s="54">
        <v>0</v>
      </c>
      <c r="M17" s="55">
        <f t="shared" si="5"/>
        <v>0</v>
      </c>
      <c r="N17" s="54">
        <v>0</v>
      </c>
      <c r="O17" s="54">
        <v>0</v>
      </c>
      <c r="P17" s="55">
        <f t="shared" si="6"/>
        <v>0</v>
      </c>
      <c r="Q17" s="54">
        <v>0</v>
      </c>
      <c r="R17" s="54">
        <v>0</v>
      </c>
      <c r="S17" s="55">
        <f t="shared" si="7"/>
        <v>0</v>
      </c>
      <c r="T17" s="54">
        <f t="shared" si="8"/>
        <v>0</v>
      </c>
      <c r="U17" s="54">
        <f t="shared" si="8"/>
        <v>100000</v>
      </c>
      <c r="V17" s="55">
        <f t="shared" si="9"/>
        <v>100000</v>
      </c>
    </row>
    <row r="18" spans="1:22" ht="26.25">
      <c r="A18" s="90"/>
      <c r="B18" s="106"/>
      <c r="C18" s="17">
        <v>6000</v>
      </c>
      <c r="D18" s="25" t="s">
        <v>24</v>
      </c>
      <c r="E18" s="54">
        <v>0</v>
      </c>
      <c r="F18" s="54">
        <v>0</v>
      </c>
      <c r="G18" s="55">
        <f t="shared" si="10"/>
        <v>0</v>
      </c>
      <c r="H18" s="54">
        <v>0</v>
      </c>
      <c r="I18" s="54">
        <v>0</v>
      </c>
      <c r="J18" s="55">
        <f t="shared" si="4"/>
        <v>0</v>
      </c>
      <c r="K18" s="54">
        <v>0</v>
      </c>
      <c r="L18" s="54">
        <v>0</v>
      </c>
      <c r="M18" s="55">
        <f t="shared" si="5"/>
        <v>0</v>
      </c>
      <c r="N18" s="54">
        <v>0</v>
      </c>
      <c r="O18" s="54">
        <v>0</v>
      </c>
      <c r="P18" s="55">
        <f t="shared" si="6"/>
        <v>0</v>
      </c>
      <c r="Q18" s="54">
        <v>0</v>
      </c>
      <c r="R18" s="54">
        <v>0</v>
      </c>
      <c r="S18" s="55">
        <f t="shared" si="7"/>
        <v>0</v>
      </c>
      <c r="T18" s="54">
        <f t="shared" si="8"/>
        <v>0</v>
      </c>
      <c r="U18" s="54">
        <f t="shared" si="8"/>
        <v>0</v>
      </c>
      <c r="V18" s="55">
        <f t="shared" si="9"/>
        <v>0</v>
      </c>
    </row>
    <row r="19" spans="1:22" ht="52.5" customHeight="1">
      <c r="A19" s="90"/>
      <c r="B19" s="106">
        <v>2</v>
      </c>
      <c r="C19" s="107" t="s">
        <v>30</v>
      </c>
      <c r="D19" s="107"/>
      <c r="E19" s="70">
        <f t="shared" ref="E19:V19" si="11">SUM(E20:E25)</f>
        <v>12934643.25</v>
      </c>
      <c r="F19" s="70">
        <f t="shared" si="11"/>
        <v>77202.64</v>
      </c>
      <c r="G19" s="70">
        <f t="shared" si="11"/>
        <v>13011845.890000001</v>
      </c>
      <c r="H19" s="70">
        <f t="shared" si="11"/>
        <v>0</v>
      </c>
      <c r="I19" s="70">
        <f t="shared" si="11"/>
        <v>0</v>
      </c>
      <c r="J19" s="70">
        <f t="shared" si="11"/>
        <v>0</v>
      </c>
      <c r="K19" s="70">
        <f t="shared" si="11"/>
        <v>0</v>
      </c>
      <c r="L19" s="70">
        <f t="shared" si="11"/>
        <v>0</v>
      </c>
      <c r="M19" s="70">
        <f t="shared" si="11"/>
        <v>0</v>
      </c>
      <c r="N19" s="70">
        <f t="shared" si="11"/>
        <v>0</v>
      </c>
      <c r="O19" s="70">
        <f t="shared" si="11"/>
        <v>0</v>
      </c>
      <c r="P19" s="70">
        <f t="shared" si="11"/>
        <v>0</v>
      </c>
      <c r="Q19" s="70">
        <f t="shared" si="11"/>
        <v>0</v>
      </c>
      <c r="R19" s="70">
        <f t="shared" si="11"/>
        <v>0</v>
      </c>
      <c r="S19" s="70">
        <f t="shared" si="11"/>
        <v>0</v>
      </c>
      <c r="T19" s="70">
        <f t="shared" si="11"/>
        <v>12934643.25</v>
      </c>
      <c r="U19" s="70">
        <f t="shared" si="11"/>
        <v>77202.64</v>
      </c>
      <c r="V19" s="70">
        <f t="shared" si="11"/>
        <v>13011845.890000001</v>
      </c>
    </row>
    <row r="20" spans="1:22" ht="26.25">
      <c r="A20" s="90"/>
      <c r="B20" s="106"/>
      <c r="C20" s="17">
        <v>1000</v>
      </c>
      <c r="D20" s="25" t="s">
        <v>19</v>
      </c>
      <c r="E20" s="54">
        <v>0</v>
      </c>
      <c r="F20" s="54">
        <v>0</v>
      </c>
      <c r="G20" s="55">
        <f t="shared" ref="G20:G25" si="12">E20+F20</f>
        <v>0</v>
      </c>
      <c r="H20" s="54">
        <v>0</v>
      </c>
      <c r="I20" s="54">
        <v>0</v>
      </c>
      <c r="J20" s="55">
        <f t="shared" ref="J20:J25" si="13">H20+I20</f>
        <v>0</v>
      </c>
      <c r="K20" s="54">
        <v>0</v>
      </c>
      <c r="L20" s="54">
        <v>0</v>
      </c>
      <c r="M20" s="55">
        <f t="shared" ref="M20:M25" si="14">K20+L20</f>
        <v>0</v>
      </c>
      <c r="N20" s="54">
        <v>0</v>
      </c>
      <c r="O20" s="54">
        <v>0</v>
      </c>
      <c r="P20" s="55">
        <f t="shared" ref="P20:P25" si="15">N20+O20</f>
        <v>0</v>
      </c>
      <c r="Q20" s="54">
        <v>0</v>
      </c>
      <c r="R20" s="54">
        <v>0</v>
      </c>
      <c r="S20" s="55">
        <f t="shared" ref="S20:S25" si="16">Q20+R20</f>
        <v>0</v>
      </c>
      <c r="T20" s="54">
        <f t="shared" ref="T20:U25" si="17">E20-N20-Q20-K20-H20</f>
        <v>0</v>
      </c>
      <c r="U20" s="54">
        <f t="shared" si="17"/>
        <v>0</v>
      </c>
      <c r="V20" s="55">
        <f t="shared" ref="V20:V25" si="18">T20+U20</f>
        <v>0</v>
      </c>
    </row>
    <row r="21" spans="1:22" ht="26.25">
      <c r="A21" s="90"/>
      <c r="B21" s="106"/>
      <c r="C21" s="17">
        <v>2000</v>
      </c>
      <c r="D21" s="25" t="s">
        <v>20</v>
      </c>
      <c r="E21" s="54">
        <v>0</v>
      </c>
      <c r="F21" s="54">
        <v>77202.64</v>
      </c>
      <c r="G21" s="55">
        <f t="shared" si="12"/>
        <v>77202.64</v>
      </c>
      <c r="H21" s="54">
        <v>0</v>
      </c>
      <c r="I21" s="54">
        <v>0</v>
      </c>
      <c r="J21" s="55">
        <f t="shared" si="13"/>
        <v>0</v>
      </c>
      <c r="K21" s="54">
        <v>0</v>
      </c>
      <c r="L21" s="54">
        <v>0</v>
      </c>
      <c r="M21" s="55">
        <f t="shared" si="14"/>
        <v>0</v>
      </c>
      <c r="N21" s="54">
        <v>0</v>
      </c>
      <c r="O21" s="54">
        <v>0</v>
      </c>
      <c r="P21" s="55">
        <f t="shared" si="15"/>
        <v>0</v>
      </c>
      <c r="Q21" s="54">
        <v>0</v>
      </c>
      <c r="R21" s="54">
        <v>0</v>
      </c>
      <c r="S21" s="55">
        <f t="shared" si="16"/>
        <v>0</v>
      </c>
      <c r="T21" s="54">
        <f t="shared" si="17"/>
        <v>0</v>
      </c>
      <c r="U21" s="54">
        <f t="shared" si="17"/>
        <v>77202.64</v>
      </c>
      <c r="V21" s="55">
        <f t="shared" si="18"/>
        <v>77202.64</v>
      </c>
    </row>
    <row r="22" spans="1:22" ht="26.25">
      <c r="A22" s="90"/>
      <c r="B22" s="106"/>
      <c r="C22" s="17">
        <v>3000</v>
      </c>
      <c r="D22" s="25" t="s">
        <v>21</v>
      </c>
      <c r="E22" s="54">
        <v>0</v>
      </c>
      <c r="F22" s="54">
        <v>0</v>
      </c>
      <c r="G22" s="55">
        <f t="shared" si="12"/>
        <v>0</v>
      </c>
      <c r="H22" s="54">
        <v>0</v>
      </c>
      <c r="I22" s="54">
        <v>0</v>
      </c>
      <c r="J22" s="55">
        <f t="shared" si="13"/>
        <v>0</v>
      </c>
      <c r="K22" s="54">
        <v>0</v>
      </c>
      <c r="L22" s="54">
        <v>0</v>
      </c>
      <c r="M22" s="55">
        <f t="shared" si="14"/>
        <v>0</v>
      </c>
      <c r="N22" s="54">
        <v>0</v>
      </c>
      <c r="O22" s="54">
        <v>0</v>
      </c>
      <c r="P22" s="55">
        <f t="shared" si="15"/>
        <v>0</v>
      </c>
      <c r="Q22" s="54">
        <v>0</v>
      </c>
      <c r="R22" s="54">
        <v>0</v>
      </c>
      <c r="S22" s="55">
        <f t="shared" si="16"/>
        <v>0</v>
      </c>
      <c r="T22" s="54">
        <f t="shared" si="17"/>
        <v>0</v>
      </c>
      <c r="U22" s="54">
        <f t="shared" si="17"/>
        <v>0</v>
      </c>
      <c r="V22" s="55">
        <f t="shared" si="18"/>
        <v>0</v>
      </c>
    </row>
    <row r="23" spans="1:22" ht="26.25">
      <c r="A23" s="90"/>
      <c r="B23" s="106"/>
      <c r="C23" s="17">
        <v>4000</v>
      </c>
      <c r="D23" s="25" t="s">
        <v>22</v>
      </c>
      <c r="E23" s="54">
        <v>0</v>
      </c>
      <c r="F23" s="54">
        <v>0</v>
      </c>
      <c r="G23" s="55">
        <f t="shared" si="12"/>
        <v>0</v>
      </c>
      <c r="H23" s="54">
        <v>0</v>
      </c>
      <c r="I23" s="54">
        <v>0</v>
      </c>
      <c r="J23" s="55">
        <f t="shared" si="13"/>
        <v>0</v>
      </c>
      <c r="K23" s="54">
        <v>0</v>
      </c>
      <c r="L23" s="54">
        <v>0</v>
      </c>
      <c r="M23" s="55">
        <f t="shared" si="14"/>
        <v>0</v>
      </c>
      <c r="N23" s="54">
        <v>0</v>
      </c>
      <c r="O23" s="54">
        <v>0</v>
      </c>
      <c r="P23" s="55">
        <f t="shared" si="15"/>
        <v>0</v>
      </c>
      <c r="Q23" s="54">
        <v>0</v>
      </c>
      <c r="R23" s="54">
        <v>0</v>
      </c>
      <c r="S23" s="55">
        <f t="shared" si="16"/>
        <v>0</v>
      </c>
      <c r="T23" s="54">
        <f t="shared" si="17"/>
        <v>0</v>
      </c>
      <c r="U23" s="54">
        <f t="shared" si="17"/>
        <v>0</v>
      </c>
      <c r="V23" s="55">
        <f t="shared" si="18"/>
        <v>0</v>
      </c>
    </row>
    <row r="24" spans="1:22" ht="26.25">
      <c r="A24" s="90"/>
      <c r="B24" s="106"/>
      <c r="C24" s="17">
        <v>5000</v>
      </c>
      <c r="D24" s="25" t="s">
        <v>23</v>
      </c>
      <c r="E24" s="78">
        <v>6358345.1200000001</v>
      </c>
      <c r="F24" s="54">
        <v>0</v>
      </c>
      <c r="G24" s="55">
        <f t="shared" si="12"/>
        <v>6358345.1200000001</v>
      </c>
      <c r="H24" s="54"/>
      <c r="I24" s="54"/>
      <c r="J24" s="55"/>
      <c r="K24" s="54"/>
      <c r="L24" s="54"/>
      <c r="M24" s="55"/>
      <c r="N24" s="54"/>
      <c r="O24" s="54"/>
      <c r="P24" s="55"/>
      <c r="Q24" s="54"/>
      <c r="R24" s="54"/>
      <c r="S24" s="55"/>
      <c r="T24" s="54">
        <f t="shared" ref="T24" si="19">E24-N24-Q24-K24-H24</f>
        <v>6358345.1200000001</v>
      </c>
      <c r="U24" s="54">
        <f t="shared" ref="U24" si="20">F24-O24-R24-L24-I24</f>
        <v>0</v>
      </c>
      <c r="V24" s="55">
        <f t="shared" si="18"/>
        <v>6358345.1200000001</v>
      </c>
    </row>
    <row r="25" spans="1:22" ht="27" thickBot="1">
      <c r="A25" s="91"/>
      <c r="B25" s="108"/>
      <c r="C25" s="21">
        <v>6000</v>
      </c>
      <c r="D25" s="26" t="s">
        <v>24</v>
      </c>
      <c r="E25" s="56">
        <v>6576298.1299999999</v>
      </c>
      <c r="F25" s="56">
        <v>0</v>
      </c>
      <c r="G25" s="55">
        <f t="shared" si="12"/>
        <v>6576298.1299999999</v>
      </c>
      <c r="H25" s="56">
        <v>0</v>
      </c>
      <c r="I25" s="56">
        <v>0</v>
      </c>
      <c r="J25" s="57">
        <f t="shared" si="13"/>
        <v>0</v>
      </c>
      <c r="K25" s="56">
        <v>0</v>
      </c>
      <c r="L25" s="56">
        <v>0</v>
      </c>
      <c r="M25" s="57">
        <f t="shared" si="14"/>
        <v>0</v>
      </c>
      <c r="N25" s="56">
        <v>0</v>
      </c>
      <c r="O25" s="56">
        <v>0</v>
      </c>
      <c r="P25" s="57">
        <f t="shared" si="15"/>
        <v>0</v>
      </c>
      <c r="Q25" s="56">
        <v>0</v>
      </c>
      <c r="R25" s="56">
        <v>0</v>
      </c>
      <c r="S25" s="57">
        <f t="shared" si="16"/>
        <v>0</v>
      </c>
      <c r="T25" s="56">
        <f t="shared" si="17"/>
        <v>6576298.1299999999</v>
      </c>
      <c r="U25" s="56">
        <f t="shared" si="17"/>
        <v>0</v>
      </c>
      <c r="V25" s="57">
        <f t="shared" si="18"/>
        <v>6576298.1299999999</v>
      </c>
    </row>
    <row r="26" spans="1:22" ht="52.5" customHeight="1">
      <c r="A26" s="104">
        <v>2</v>
      </c>
      <c r="B26" s="105" t="s">
        <v>47</v>
      </c>
      <c r="C26" s="105"/>
      <c r="D26" s="105"/>
      <c r="E26" s="61">
        <f t="shared" ref="E26:V26" si="21">E27+E34</f>
        <v>48664948.710000001</v>
      </c>
      <c r="F26" s="61">
        <f t="shared" si="21"/>
        <v>31273597.309999999</v>
      </c>
      <c r="G26" s="61">
        <f t="shared" si="21"/>
        <v>79938546.019999996</v>
      </c>
      <c r="H26" s="61">
        <f t="shared" si="21"/>
        <v>0</v>
      </c>
      <c r="I26" s="61">
        <f t="shared" si="21"/>
        <v>0</v>
      </c>
      <c r="J26" s="61">
        <f t="shared" si="21"/>
        <v>0</v>
      </c>
      <c r="K26" s="61">
        <f t="shared" si="21"/>
        <v>0</v>
      </c>
      <c r="L26" s="61">
        <f t="shared" si="21"/>
        <v>0</v>
      </c>
      <c r="M26" s="61">
        <f t="shared" si="21"/>
        <v>0</v>
      </c>
      <c r="N26" s="61">
        <f t="shared" si="21"/>
        <v>0</v>
      </c>
      <c r="O26" s="61">
        <f t="shared" si="21"/>
        <v>3404710.11</v>
      </c>
      <c r="P26" s="61">
        <f t="shared" si="21"/>
        <v>3404710.11</v>
      </c>
      <c r="Q26" s="61">
        <f t="shared" si="21"/>
        <v>0</v>
      </c>
      <c r="R26" s="61">
        <f t="shared" si="21"/>
        <v>0</v>
      </c>
      <c r="S26" s="61">
        <f t="shared" si="21"/>
        <v>0</v>
      </c>
      <c r="T26" s="61">
        <f t="shared" si="21"/>
        <v>48664948.710000001</v>
      </c>
      <c r="U26" s="61">
        <f t="shared" si="21"/>
        <v>27868887.199999999</v>
      </c>
      <c r="V26" s="61">
        <f t="shared" si="21"/>
        <v>76533835.909999996</v>
      </c>
    </row>
    <row r="27" spans="1:22" ht="52.5" customHeight="1">
      <c r="A27" s="90"/>
      <c r="B27" s="106">
        <v>1</v>
      </c>
      <c r="C27" s="107" t="s">
        <v>26</v>
      </c>
      <c r="D27" s="107"/>
      <c r="E27" s="70">
        <f t="shared" ref="E27:V27" si="22">SUM(E28:E33)</f>
        <v>41173830</v>
      </c>
      <c r="F27" s="70">
        <f t="shared" si="22"/>
        <v>1028700</v>
      </c>
      <c r="G27" s="70">
        <f t="shared" si="22"/>
        <v>42202530</v>
      </c>
      <c r="H27" s="70">
        <f t="shared" si="22"/>
        <v>0</v>
      </c>
      <c r="I27" s="70">
        <f t="shared" si="22"/>
        <v>0</v>
      </c>
      <c r="J27" s="70">
        <f t="shared" si="22"/>
        <v>0</v>
      </c>
      <c r="K27" s="70">
        <f t="shared" si="22"/>
        <v>0</v>
      </c>
      <c r="L27" s="70">
        <f t="shared" si="22"/>
        <v>0</v>
      </c>
      <c r="M27" s="70">
        <f t="shared" si="22"/>
        <v>0</v>
      </c>
      <c r="N27" s="70">
        <f t="shared" si="22"/>
        <v>0</v>
      </c>
      <c r="O27" s="70">
        <f t="shared" si="22"/>
        <v>0</v>
      </c>
      <c r="P27" s="70">
        <f t="shared" si="22"/>
        <v>0</v>
      </c>
      <c r="Q27" s="70">
        <f t="shared" si="22"/>
        <v>0</v>
      </c>
      <c r="R27" s="70">
        <f t="shared" si="22"/>
        <v>0</v>
      </c>
      <c r="S27" s="70">
        <f t="shared" si="22"/>
        <v>0</v>
      </c>
      <c r="T27" s="70">
        <f t="shared" si="22"/>
        <v>41173830</v>
      </c>
      <c r="U27" s="70">
        <f t="shared" si="22"/>
        <v>1028700</v>
      </c>
      <c r="V27" s="70">
        <f t="shared" si="22"/>
        <v>42202530</v>
      </c>
    </row>
    <row r="28" spans="1:22" ht="26.25">
      <c r="A28" s="90"/>
      <c r="B28" s="106"/>
      <c r="C28" s="17">
        <v>1000</v>
      </c>
      <c r="D28" s="25" t="s">
        <v>19</v>
      </c>
      <c r="E28" s="54">
        <v>0</v>
      </c>
      <c r="F28" s="54">
        <v>0</v>
      </c>
      <c r="G28" s="55">
        <f t="shared" ref="G28:G33" si="23">E28+F28</f>
        <v>0</v>
      </c>
      <c r="H28" s="54">
        <v>0</v>
      </c>
      <c r="I28" s="54">
        <v>0</v>
      </c>
      <c r="J28" s="55">
        <f t="shared" ref="J28:J33" si="24">H28+I28</f>
        <v>0</v>
      </c>
      <c r="K28" s="54">
        <v>0</v>
      </c>
      <c r="L28" s="54">
        <v>0</v>
      </c>
      <c r="M28" s="55">
        <f t="shared" ref="M28:M33" si="25">K28+L28</f>
        <v>0</v>
      </c>
      <c r="N28" s="54">
        <v>0</v>
      </c>
      <c r="O28" s="54">
        <v>0</v>
      </c>
      <c r="P28" s="55">
        <f t="shared" ref="P28:P33" si="26">N28+O28</f>
        <v>0</v>
      </c>
      <c r="Q28" s="54">
        <v>0</v>
      </c>
      <c r="R28" s="54">
        <v>0</v>
      </c>
      <c r="S28" s="55">
        <f t="shared" ref="S28:S33" si="27">Q28+R28</f>
        <v>0</v>
      </c>
      <c r="T28" s="54">
        <f t="shared" ref="T28:U33" si="28">E28-N28-Q28-K28-H28</f>
        <v>0</v>
      </c>
      <c r="U28" s="54">
        <f t="shared" si="28"/>
        <v>0</v>
      </c>
      <c r="V28" s="55">
        <f t="shared" ref="V28:V33" si="29">T28+U28</f>
        <v>0</v>
      </c>
    </row>
    <row r="29" spans="1:22" ht="26.25">
      <c r="A29" s="90"/>
      <c r="B29" s="106"/>
      <c r="C29" s="17">
        <v>2000</v>
      </c>
      <c r="D29" s="25" t="s">
        <v>20</v>
      </c>
      <c r="E29" s="54">
        <v>0</v>
      </c>
      <c r="F29" s="54">
        <v>0</v>
      </c>
      <c r="G29" s="55">
        <f t="shared" si="23"/>
        <v>0</v>
      </c>
      <c r="H29" s="54">
        <v>0</v>
      </c>
      <c r="I29" s="54">
        <v>0</v>
      </c>
      <c r="J29" s="55">
        <f t="shared" si="24"/>
        <v>0</v>
      </c>
      <c r="K29" s="54">
        <v>0</v>
      </c>
      <c r="L29" s="54">
        <v>0</v>
      </c>
      <c r="M29" s="55">
        <f t="shared" si="25"/>
        <v>0</v>
      </c>
      <c r="N29" s="54">
        <v>0</v>
      </c>
      <c r="O29" s="54">
        <v>0</v>
      </c>
      <c r="P29" s="55">
        <f t="shared" si="26"/>
        <v>0</v>
      </c>
      <c r="Q29" s="54">
        <v>0</v>
      </c>
      <c r="R29" s="54">
        <v>0</v>
      </c>
      <c r="S29" s="55">
        <f t="shared" si="27"/>
        <v>0</v>
      </c>
      <c r="T29" s="54">
        <f t="shared" si="28"/>
        <v>0</v>
      </c>
      <c r="U29" s="54">
        <f t="shared" si="28"/>
        <v>0</v>
      </c>
      <c r="V29" s="55">
        <f t="shared" si="29"/>
        <v>0</v>
      </c>
    </row>
    <row r="30" spans="1:22" ht="26.25">
      <c r="A30" s="90"/>
      <c r="B30" s="106"/>
      <c r="C30" s="17">
        <v>3000</v>
      </c>
      <c r="D30" s="25" t="s">
        <v>21</v>
      </c>
      <c r="E30" s="54">
        <v>37756830</v>
      </c>
      <c r="F30" s="54">
        <v>773700</v>
      </c>
      <c r="G30" s="55">
        <f t="shared" si="23"/>
        <v>38530530</v>
      </c>
      <c r="H30" s="54">
        <v>0</v>
      </c>
      <c r="I30" s="54">
        <v>0</v>
      </c>
      <c r="J30" s="55">
        <f t="shared" si="24"/>
        <v>0</v>
      </c>
      <c r="K30" s="54">
        <v>0</v>
      </c>
      <c r="L30" s="54">
        <v>0</v>
      </c>
      <c r="M30" s="55">
        <f t="shared" si="25"/>
        <v>0</v>
      </c>
      <c r="N30" s="54">
        <v>0</v>
      </c>
      <c r="O30" s="54">
        <v>0</v>
      </c>
      <c r="P30" s="55">
        <f t="shared" si="26"/>
        <v>0</v>
      </c>
      <c r="Q30" s="54">
        <v>0</v>
      </c>
      <c r="R30" s="54">
        <v>0</v>
      </c>
      <c r="S30" s="55">
        <f t="shared" si="27"/>
        <v>0</v>
      </c>
      <c r="T30" s="54">
        <f t="shared" si="28"/>
        <v>37756830</v>
      </c>
      <c r="U30" s="54">
        <f t="shared" si="28"/>
        <v>773700</v>
      </c>
      <c r="V30" s="55">
        <f t="shared" si="29"/>
        <v>38530530</v>
      </c>
    </row>
    <row r="31" spans="1:22" ht="26.25">
      <c r="A31" s="90"/>
      <c r="B31" s="106"/>
      <c r="C31" s="17">
        <v>4000</v>
      </c>
      <c r="D31" s="25" t="s">
        <v>22</v>
      </c>
      <c r="E31" s="54">
        <v>2380000</v>
      </c>
      <c r="F31" s="54">
        <v>255000</v>
      </c>
      <c r="G31" s="55">
        <f t="shared" si="23"/>
        <v>2635000</v>
      </c>
      <c r="H31" s="54">
        <v>0</v>
      </c>
      <c r="I31" s="54">
        <v>0</v>
      </c>
      <c r="J31" s="55">
        <f t="shared" si="24"/>
        <v>0</v>
      </c>
      <c r="K31" s="54">
        <v>0</v>
      </c>
      <c r="L31" s="54">
        <v>0</v>
      </c>
      <c r="M31" s="55">
        <f t="shared" si="25"/>
        <v>0</v>
      </c>
      <c r="N31" s="54">
        <v>0</v>
      </c>
      <c r="O31" s="54">
        <v>0</v>
      </c>
      <c r="P31" s="55">
        <f t="shared" si="26"/>
        <v>0</v>
      </c>
      <c r="Q31" s="54">
        <v>0</v>
      </c>
      <c r="R31" s="54">
        <v>0</v>
      </c>
      <c r="S31" s="55">
        <f t="shared" si="27"/>
        <v>0</v>
      </c>
      <c r="T31" s="54">
        <f t="shared" si="28"/>
        <v>2380000</v>
      </c>
      <c r="U31" s="54">
        <f t="shared" si="28"/>
        <v>255000</v>
      </c>
      <c r="V31" s="55">
        <f t="shared" si="29"/>
        <v>2635000</v>
      </c>
    </row>
    <row r="32" spans="1:22" ht="26.25">
      <c r="A32" s="90"/>
      <c r="B32" s="106"/>
      <c r="C32" s="17">
        <v>5000</v>
      </c>
      <c r="D32" s="25" t="s">
        <v>23</v>
      </c>
      <c r="E32" s="54">
        <v>1037000</v>
      </c>
      <c r="F32" s="54">
        <v>0</v>
      </c>
      <c r="G32" s="55">
        <f t="shared" si="23"/>
        <v>1037000</v>
      </c>
      <c r="H32" s="54">
        <v>0</v>
      </c>
      <c r="I32" s="54">
        <v>0</v>
      </c>
      <c r="J32" s="55">
        <v>0</v>
      </c>
      <c r="K32" s="54">
        <v>0</v>
      </c>
      <c r="L32" s="54">
        <v>0</v>
      </c>
      <c r="M32" s="55">
        <f t="shared" si="25"/>
        <v>0</v>
      </c>
      <c r="N32" s="54">
        <v>0</v>
      </c>
      <c r="O32" s="54">
        <v>0</v>
      </c>
      <c r="P32" s="55">
        <f t="shared" si="26"/>
        <v>0</v>
      </c>
      <c r="Q32" s="54"/>
      <c r="R32" s="54"/>
      <c r="S32" s="55"/>
      <c r="T32" s="54">
        <f t="shared" si="28"/>
        <v>1037000</v>
      </c>
      <c r="U32" s="54">
        <f t="shared" si="28"/>
        <v>0</v>
      </c>
      <c r="V32" s="55">
        <f t="shared" si="29"/>
        <v>1037000</v>
      </c>
    </row>
    <row r="33" spans="1:23" ht="26.25">
      <c r="A33" s="90"/>
      <c r="B33" s="106"/>
      <c r="C33" s="17">
        <v>6000</v>
      </c>
      <c r="D33" s="25" t="s">
        <v>24</v>
      </c>
      <c r="E33" s="54">
        <v>0</v>
      </c>
      <c r="F33" s="54">
        <v>0</v>
      </c>
      <c r="G33" s="55">
        <f t="shared" si="23"/>
        <v>0</v>
      </c>
      <c r="H33" s="54">
        <v>0</v>
      </c>
      <c r="I33" s="54">
        <v>0</v>
      </c>
      <c r="J33" s="55">
        <f t="shared" si="24"/>
        <v>0</v>
      </c>
      <c r="K33" s="54">
        <v>0</v>
      </c>
      <c r="L33" s="54">
        <v>0</v>
      </c>
      <c r="M33" s="55">
        <f t="shared" si="25"/>
        <v>0</v>
      </c>
      <c r="N33" s="54">
        <v>0</v>
      </c>
      <c r="O33" s="54">
        <v>0</v>
      </c>
      <c r="P33" s="55">
        <f t="shared" si="26"/>
        <v>0</v>
      </c>
      <c r="Q33" s="54">
        <v>0</v>
      </c>
      <c r="R33" s="54">
        <v>0</v>
      </c>
      <c r="S33" s="55">
        <f t="shared" si="27"/>
        <v>0</v>
      </c>
      <c r="T33" s="54">
        <f t="shared" si="28"/>
        <v>0</v>
      </c>
      <c r="U33" s="54">
        <f t="shared" si="28"/>
        <v>0</v>
      </c>
      <c r="V33" s="55">
        <f t="shared" si="29"/>
        <v>0</v>
      </c>
    </row>
    <row r="34" spans="1:23" ht="52.5" customHeight="1">
      <c r="A34" s="90"/>
      <c r="B34" s="106">
        <v>2</v>
      </c>
      <c r="C34" s="107" t="s">
        <v>25</v>
      </c>
      <c r="D34" s="107"/>
      <c r="E34" s="70">
        <f>SUM(E35:E40)</f>
        <v>7491118.71</v>
      </c>
      <c r="F34" s="70">
        <f t="shared" ref="F34:V34" si="30">SUM(F35:F40)</f>
        <v>30244897.309999999</v>
      </c>
      <c r="G34" s="70">
        <f t="shared" si="30"/>
        <v>37736016.019999996</v>
      </c>
      <c r="H34" s="70">
        <f t="shared" ref="H34:M34" si="31">SUM(H35:H40)</f>
        <v>0</v>
      </c>
      <c r="I34" s="70">
        <f t="shared" si="31"/>
        <v>0</v>
      </c>
      <c r="J34" s="70">
        <f t="shared" si="31"/>
        <v>0</v>
      </c>
      <c r="K34" s="70">
        <f t="shared" si="31"/>
        <v>0</v>
      </c>
      <c r="L34" s="70">
        <f t="shared" si="31"/>
        <v>0</v>
      </c>
      <c r="M34" s="70">
        <f t="shared" si="31"/>
        <v>0</v>
      </c>
      <c r="N34" s="70">
        <f t="shared" si="30"/>
        <v>0</v>
      </c>
      <c r="O34" s="70">
        <f t="shared" si="30"/>
        <v>3404710.11</v>
      </c>
      <c r="P34" s="70">
        <f t="shared" si="30"/>
        <v>3404710.11</v>
      </c>
      <c r="Q34" s="70">
        <f t="shared" si="30"/>
        <v>0</v>
      </c>
      <c r="R34" s="70">
        <f t="shared" si="30"/>
        <v>0</v>
      </c>
      <c r="S34" s="70">
        <f t="shared" si="30"/>
        <v>0</v>
      </c>
      <c r="T34" s="70">
        <f t="shared" si="30"/>
        <v>7491118.71</v>
      </c>
      <c r="U34" s="70">
        <f t="shared" si="30"/>
        <v>26840187.199999999</v>
      </c>
      <c r="V34" s="70">
        <f t="shared" si="30"/>
        <v>34331305.909999996</v>
      </c>
      <c r="W34" s="71"/>
    </row>
    <row r="35" spans="1:23" ht="26.25">
      <c r="A35" s="90"/>
      <c r="B35" s="106"/>
      <c r="C35" s="17">
        <v>1000</v>
      </c>
      <c r="D35" s="25" t="s">
        <v>19</v>
      </c>
      <c r="E35" s="54">
        <v>0</v>
      </c>
      <c r="F35" s="54">
        <v>29584897.309999999</v>
      </c>
      <c r="G35" s="55">
        <f t="shared" ref="G35:G40" si="32">E35+F35</f>
        <v>29584897.309999999</v>
      </c>
      <c r="H35" s="54">
        <v>0</v>
      </c>
      <c r="I35" s="54">
        <v>0</v>
      </c>
      <c r="J35" s="55">
        <f t="shared" ref="J35:J40" si="33">H35+I35</f>
        <v>0</v>
      </c>
      <c r="K35" s="54">
        <v>0</v>
      </c>
      <c r="L35" s="54">
        <v>0</v>
      </c>
      <c r="M35" s="55">
        <f t="shared" ref="M35:M40" si="34">K35+L35</f>
        <v>0</v>
      </c>
      <c r="N35" s="54">
        <v>0</v>
      </c>
      <c r="O35" s="54">
        <v>3404710.11</v>
      </c>
      <c r="P35" s="55">
        <f t="shared" ref="P35:P40" si="35">N35+O35</f>
        <v>3404710.11</v>
      </c>
      <c r="Q35" s="54">
        <v>0</v>
      </c>
      <c r="R35" s="54">
        <v>0</v>
      </c>
      <c r="S35" s="55">
        <f t="shared" ref="S35:S40" si="36">Q35+R35</f>
        <v>0</v>
      </c>
      <c r="T35" s="54">
        <f t="shared" ref="T35:U40" si="37">E35-N35-Q35-K35-H35</f>
        <v>0</v>
      </c>
      <c r="U35" s="54">
        <f t="shared" si="37"/>
        <v>26180187.199999999</v>
      </c>
      <c r="V35" s="55">
        <f t="shared" ref="V35:V40" si="38">T35+U35</f>
        <v>26180187.199999999</v>
      </c>
    </row>
    <row r="36" spans="1:23" ht="26.25">
      <c r="A36" s="90"/>
      <c r="B36" s="106"/>
      <c r="C36" s="17">
        <v>2000</v>
      </c>
      <c r="D36" s="25" t="s">
        <v>20</v>
      </c>
      <c r="E36" s="54">
        <v>7491118.71</v>
      </c>
      <c r="F36" s="54">
        <v>0</v>
      </c>
      <c r="G36" s="55">
        <f t="shared" si="32"/>
        <v>7491118.71</v>
      </c>
      <c r="H36" s="54">
        <v>0</v>
      </c>
      <c r="I36" s="54">
        <v>0</v>
      </c>
      <c r="J36" s="55">
        <f t="shared" si="33"/>
        <v>0</v>
      </c>
      <c r="K36" s="54">
        <v>0</v>
      </c>
      <c r="L36" s="54">
        <v>0</v>
      </c>
      <c r="M36" s="55">
        <f t="shared" si="34"/>
        <v>0</v>
      </c>
      <c r="N36" s="54">
        <v>0</v>
      </c>
      <c r="O36" s="54">
        <v>0</v>
      </c>
      <c r="P36" s="55">
        <f t="shared" si="35"/>
        <v>0</v>
      </c>
      <c r="Q36" s="54">
        <v>0</v>
      </c>
      <c r="R36" s="54">
        <v>0</v>
      </c>
      <c r="S36" s="55">
        <f t="shared" si="36"/>
        <v>0</v>
      </c>
      <c r="T36" s="54">
        <f t="shared" si="37"/>
        <v>7491118.71</v>
      </c>
      <c r="U36" s="54">
        <f t="shared" si="37"/>
        <v>0</v>
      </c>
      <c r="V36" s="55">
        <f t="shared" si="38"/>
        <v>7491118.71</v>
      </c>
    </row>
    <row r="37" spans="1:23" ht="26.25">
      <c r="A37" s="90"/>
      <c r="B37" s="106"/>
      <c r="C37" s="17">
        <v>3000</v>
      </c>
      <c r="D37" s="25" t="s">
        <v>21</v>
      </c>
      <c r="E37" s="54">
        <v>0</v>
      </c>
      <c r="F37" s="54">
        <v>660000</v>
      </c>
      <c r="G37" s="55">
        <f t="shared" si="32"/>
        <v>660000</v>
      </c>
      <c r="H37" s="54">
        <v>0</v>
      </c>
      <c r="I37" s="54">
        <v>0</v>
      </c>
      <c r="J37" s="55">
        <f t="shared" si="33"/>
        <v>0</v>
      </c>
      <c r="K37" s="54">
        <v>0</v>
      </c>
      <c r="L37" s="54">
        <v>0</v>
      </c>
      <c r="M37" s="55">
        <f t="shared" si="34"/>
        <v>0</v>
      </c>
      <c r="N37" s="54">
        <v>0</v>
      </c>
      <c r="O37" s="54">
        <v>0</v>
      </c>
      <c r="P37" s="55">
        <f t="shared" si="35"/>
        <v>0</v>
      </c>
      <c r="Q37" s="54">
        <v>0</v>
      </c>
      <c r="R37" s="54">
        <v>0</v>
      </c>
      <c r="S37" s="55">
        <f t="shared" si="36"/>
        <v>0</v>
      </c>
      <c r="T37" s="54">
        <f t="shared" si="37"/>
        <v>0</v>
      </c>
      <c r="U37" s="54">
        <f t="shared" si="37"/>
        <v>660000</v>
      </c>
      <c r="V37" s="55">
        <f t="shared" si="38"/>
        <v>660000</v>
      </c>
    </row>
    <row r="38" spans="1:23" ht="26.25">
      <c r="A38" s="90"/>
      <c r="B38" s="106"/>
      <c r="C38" s="17">
        <v>4000</v>
      </c>
      <c r="D38" s="25" t="s">
        <v>22</v>
      </c>
      <c r="E38" s="54">
        <v>0</v>
      </c>
      <c r="F38" s="54">
        <v>0</v>
      </c>
      <c r="G38" s="55">
        <f t="shared" si="32"/>
        <v>0</v>
      </c>
      <c r="H38" s="54">
        <v>0</v>
      </c>
      <c r="I38" s="54">
        <v>0</v>
      </c>
      <c r="J38" s="55">
        <f t="shared" si="33"/>
        <v>0</v>
      </c>
      <c r="K38" s="54">
        <v>0</v>
      </c>
      <c r="L38" s="54">
        <v>0</v>
      </c>
      <c r="M38" s="55">
        <f t="shared" si="34"/>
        <v>0</v>
      </c>
      <c r="N38" s="54">
        <v>0</v>
      </c>
      <c r="O38" s="54">
        <v>0</v>
      </c>
      <c r="P38" s="55">
        <f t="shared" si="35"/>
        <v>0</v>
      </c>
      <c r="Q38" s="54">
        <v>0</v>
      </c>
      <c r="R38" s="54">
        <v>0</v>
      </c>
      <c r="S38" s="55">
        <f t="shared" si="36"/>
        <v>0</v>
      </c>
      <c r="T38" s="54">
        <f t="shared" si="37"/>
        <v>0</v>
      </c>
      <c r="U38" s="54">
        <f t="shared" si="37"/>
        <v>0</v>
      </c>
      <c r="V38" s="55">
        <f t="shared" si="38"/>
        <v>0</v>
      </c>
    </row>
    <row r="39" spans="1:23" ht="26.25">
      <c r="A39" s="90"/>
      <c r="B39" s="106"/>
      <c r="C39" s="17">
        <v>5000</v>
      </c>
      <c r="D39" s="25" t="s">
        <v>23</v>
      </c>
      <c r="E39" s="54">
        <v>0</v>
      </c>
      <c r="F39" s="54">
        <v>0</v>
      </c>
      <c r="G39" s="55">
        <f t="shared" si="32"/>
        <v>0</v>
      </c>
      <c r="H39" s="54">
        <v>0</v>
      </c>
      <c r="I39" s="54">
        <v>0</v>
      </c>
      <c r="J39" s="55">
        <f t="shared" si="33"/>
        <v>0</v>
      </c>
      <c r="K39" s="54">
        <v>0</v>
      </c>
      <c r="L39" s="54">
        <v>0</v>
      </c>
      <c r="M39" s="55">
        <f t="shared" si="34"/>
        <v>0</v>
      </c>
      <c r="N39" s="54">
        <v>0</v>
      </c>
      <c r="O39" s="54">
        <v>0</v>
      </c>
      <c r="P39" s="55">
        <f t="shared" si="35"/>
        <v>0</v>
      </c>
      <c r="Q39" s="54">
        <v>0</v>
      </c>
      <c r="R39" s="54">
        <v>0</v>
      </c>
      <c r="S39" s="55">
        <f t="shared" si="36"/>
        <v>0</v>
      </c>
      <c r="T39" s="54">
        <f t="shared" si="37"/>
        <v>0</v>
      </c>
      <c r="U39" s="54">
        <f t="shared" si="37"/>
        <v>0</v>
      </c>
      <c r="V39" s="55">
        <f t="shared" si="38"/>
        <v>0</v>
      </c>
    </row>
    <row r="40" spans="1:23" ht="27" thickBot="1">
      <c r="A40" s="91"/>
      <c r="B40" s="108"/>
      <c r="C40" s="21">
        <v>6000</v>
      </c>
      <c r="D40" s="26" t="s">
        <v>24</v>
      </c>
      <c r="E40" s="56">
        <v>0</v>
      </c>
      <c r="F40" s="56">
        <v>0</v>
      </c>
      <c r="G40" s="57">
        <f t="shared" si="32"/>
        <v>0</v>
      </c>
      <c r="H40" s="56">
        <v>0</v>
      </c>
      <c r="I40" s="56">
        <v>0</v>
      </c>
      <c r="J40" s="57">
        <f t="shared" si="33"/>
        <v>0</v>
      </c>
      <c r="K40" s="56">
        <v>0</v>
      </c>
      <c r="L40" s="56">
        <v>0</v>
      </c>
      <c r="M40" s="57">
        <f t="shared" si="34"/>
        <v>0</v>
      </c>
      <c r="N40" s="56">
        <v>0</v>
      </c>
      <c r="O40" s="56">
        <v>0</v>
      </c>
      <c r="P40" s="57">
        <f t="shared" si="35"/>
        <v>0</v>
      </c>
      <c r="Q40" s="56">
        <v>0</v>
      </c>
      <c r="R40" s="56">
        <v>0</v>
      </c>
      <c r="S40" s="57">
        <f t="shared" si="36"/>
        <v>0</v>
      </c>
      <c r="T40" s="56">
        <f t="shared" si="37"/>
        <v>0</v>
      </c>
      <c r="U40" s="56">
        <f t="shared" si="37"/>
        <v>0</v>
      </c>
      <c r="V40" s="57">
        <f t="shared" si="38"/>
        <v>0</v>
      </c>
    </row>
    <row r="41" spans="1:23" ht="52.5" customHeight="1">
      <c r="A41" s="104">
        <v>3</v>
      </c>
      <c r="B41" s="105" t="s">
        <v>48</v>
      </c>
      <c r="C41" s="105"/>
      <c r="D41" s="105"/>
      <c r="E41" s="61">
        <f>E42+E49+E56</f>
        <v>125962337.62</v>
      </c>
      <c r="F41" s="61">
        <f t="shared" ref="F41:V41" si="39">F42+F49+F56</f>
        <v>11863151.93</v>
      </c>
      <c r="G41" s="61">
        <f t="shared" si="39"/>
        <v>137825489.55000001</v>
      </c>
      <c r="H41" s="61">
        <f t="shared" ref="H41:M41" si="40">H42+H49+H56</f>
        <v>0</v>
      </c>
      <c r="I41" s="61">
        <f t="shared" si="40"/>
        <v>0</v>
      </c>
      <c r="J41" s="61">
        <f t="shared" si="40"/>
        <v>0</v>
      </c>
      <c r="K41" s="61">
        <f t="shared" si="40"/>
        <v>0</v>
      </c>
      <c r="L41" s="61">
        <f t="shared" si="40"/>
        <v>0</v>
      </c>
      <c r="M41" s="61">
        <f t="shared" si="40"/>
        <v>0</v>
      </c>
      <c r="N41" s="61">
        <f t="shared" si="39"/>
        <v>0</v>
      </c>
      <c r="O41" s="61">
        <f t="shared" si="39"/>
        <v>19621.580000000002</v>
      </c>
      <c r="P41" s="61">
        <f t="shared" si="39"/>
        <v>19621.580000000002</v>
      </c>
      <c r="Q41" s="61">
        <f t="shared" si="39"/>
        <v>0</v>
      </c>
      <c r="R41" s="61">
        <f t="shared" si="39"/>
        <v>0</v>
      </c>
      <c r="S41" s="61">
        <f t="shared" si="39"/>
        <v>0</v>
      </c>
      <c r="T41" s="61">
        <f t="shared" si="39"/>
        <v>125962337.62</v>
      </c>
      <c r="U41" s="61">
        <f t="shared" si="39"/>
        <v>11843530.35</v>
      </c>
      <c r="V41" s="61">
        <f t="shared" si="39"/>
        <v>137805867.97000003</v>
      </c>
    </row>
    <row r="42" spans="1:23" ht="52.5" customHeight="1">
      <c r="A42" s="90"/>
      <c r="B42" s="106">
        <v>1</v>
      </c>
      <c r="C42" s="107" t="s">
        <v>49</v>
      </c>
      <c r="D42" s="107"/>
      <c r="E42" s="70">
        <f>SUM(E43:E48)</f>
        <v>15955000</v>
      </c>
      <c r="F42" s="70">
        <f t="shared" ref="F42:V42" si="41">SUM(F43:F48)</f>
        <v>7867597.2799999993</v>
      </c>
      <c r="G42" s="70">
        <f t="shared" si="41"/>
        <v>23822597.280000001</v>
      </c>
      <c r="H42" s="70">
        <f t="shared" ref="H42:M42" si="42">SUM(H43:H48)</f>
        <v>0</v>
      </c>
      <c r="I42" s="70">
        <f t="shared" si="42"/>
        <v>0</v>
      </c>
      <c r="J42" s="70">
        <f t="shared" si="42"/>
        <v>0</v>
      </c>
      <c r="K42" s="70">
        <f t="shared" si="42"/>
        <v>0</v>
      </c>
      <c r="L42" s="70">
        <f t="shared" si="42"/>
        <v>0</v>
      </c>
      <c r="M42" s="70">
        <f t="shared" si="42"/>
        <v>0</v>
      </c>
      <c r="N42" s="70">
        <f t="shared" si="41"/>
        <v>0</v>
      </c>
      <c r="O42" s="70">
        <f t="shared" si="41"/>
        <v>19621.580000000002</v>
      </c>
      <c r="P42" s="70">
        <f t="shared" si="41"/>
        <v>19621.580000000002</v>
      </c>
      <c r="Q42" s="70">
        <f t="shared" si="41"/>
        <v>0</v>
      </c>
      <c r="R42" s="70">
        <f t="shared" si="41"/>
        <v>0</v>
      </c>
      <c r="S42" s="70">
        <f t="shared" si="41"/>
        <v>0</v>
      </c>
      <c r="T42" s="70">
        <f t="shared" si="41"/>
        <v>15955000</v>
      </c>
      <c r="U42" s="70">
        <f t="shared" si="41"/>
        <v>7847975.6999999993</v>
      </c>
      <c r="V42" s="70">
        <f t="shared" si="41"/>
        <v>23802975.699999999</v>
      </c>
    </row>
    <row r="43" spans="1:23" ht="26.25">
      <c r="A43" s="90"/>
      <c r="B43" s="106"/>
      <c r="C43" s="17">
        <v>1000</v>
      </c>
      <c r="D43" s="25" t="s">
        <v>19</v>
      </c>
      <c r="E43" s="54">
        <v>0</v>
      </c>
      <c r="F43" s="54">
        <v>2247597.2799999998</v>
      </c>
      <c r="G43" s="55">
        <f t="shared" ref="G43:G48" si="43">E43+F43</f>
        <v>2247597.2799999998</v>
      </c>
      <c r="H43" s="54">
        <v>0</v>
      </c>
      <c r="I43" s="54">
        <v>0</v>
      </c>
      <c r="J43" s="55">
        <f t="shared" ref="J43:J48" si="44">H43+I43</f>
        <v>0</v>
      </c>
      <c r="K43" s="54">
        <v>0</v>
      </c>
      <c r="L43" s="54">
        <v>0</v>
      </c>
      <c r="M43" s="55">
        <f t="shared" ref="M43:M48" si="45">K43+L43</f>
        <v>0</v>
      </c>
      <c r="N43" s="54">
        <v>0</v>
      </c>
      <c r="O43" s="54">
        <v>0</v>
      </c>
      <c r="P43" s="55">
        <f t="shared" ref="P43:P48" si="46">N43+O43</f>
        <v>0</v>
      </c>
      <c r="Q43" s="54">
        <v>0</v>
      </c>
      <c r="R43" s="54">
        <v>0</v>
      </c>
      <c r="S43" s="55">
        <f t="shared" ref="S43:S48" si="47">Q43+R43</f>
        <v>0</v>
      </c>
      <c r="T43" s="54">
        <f t="shared" ref="T43:U48" si="48">E43-N43-Q43-K43-H43</f>
        <v>0</v>
      </c>
      <c r="U43" s="54">
        <f t="shared" si="48"/>
        <v>2247597.2799999998</v>
      </c>
      <c r="V43" s="55">
        <f t="shared" ref="V43:V48" si="49">T43+U43</f>
        <v>2247597.2799999998</v>
      </c>
    </row>
    <row r="44" spans="1:23" ht="26.25">
      <c r="A44" s="90"/>
      <c r="B44" s="106"/>
      <c r="C44" s="17">
        <v>2000</v>
      </c>
      <c r="D44" s="25" t="s">
        <v>20</v>
      </c>
      <c r="E44" s="54">
        <v>350000</v>
      </c>
      <c r="F44" s="54">
        <v>2300000</v>
      </c>
      <c r="G44" s="55">
        <f t="shared" si="43"/>
        <v>2650000</v>
      </c>
      <c r="H44" s="54">
        <v>0</v>
      </c>
      <c r="I44" s="54">
        <v>0</v>
      </c>
      <c r="J44" s="55">
        <f t="shared" si="44"/>
        <v>0</v>
      </c>
      <c r="K44" s="54">
        <v>0</v>
      </c>
      <c r="L44" s="54">
        <v>0</v>
      </c>
      <c r="M44" s="55">
        <f t="shared" si="45"/>
        <v>0</v>
      </c>
      <c r="N44" s="54">
        <v>0</v>
      </c>
      <c r="O44" s="54">
        <v>0</v>
      </c>
      <c r="P44" s="55">
        <f t="shared" si="46"/>
        <v>0</v>
      </c>
      <c r="Q44" s="54">
        <v>0</v>
      </c>
      <c r="R44" s="54">
        <v>0</v>
      </c>
      <c r="S44" s="55">
        <f t="shared" si="47"/>
        <v>0</v>
      </c>
      <c r="T44" s="54">
        <f t="shared" si="48"/>
        <v>350000</v>
      </c>
      <c r="U44" s="54">
        <f t="shared" si="48"/>
        <v>2300000</v>
      </c>
      <c r="V44" s="55">
        <f t="shared" si="49"/>
        <v>2650000</v>
      </c>
    </row>
    <row r="45" spans="1:23" ht="26.25">
      <c r="A45" s="90"/>
      <c r="B45" s="106"/>
      <c r="C45" s="17">
        <v>3000</v>
      </c>
      <c r="D45" s="25" t="s">
        <v>21</v>
      </c>
      <c r="E45" s="54">
        <v>9000000</v>
      </c>
      <c r="F45" s="54">
        <v>3320000</v>
      </c>
      <c r="G45" s="55">
        <f t="shared" si="43"/>
        <v>12320000</v>
      </c>
      <c r="H45" s="54">
        <v>0</v>
      </c>
      <c r="I45" s="54">
        <v>0</v>
      </c>
      <c r="J45" s="55">
        <f t="shared" si="44"/>
        <v>0</v>
      </c>
      <c r="K45" s="54">
        <v>0</v>
      </c>
      <c r="L45" s="54">
        <v>0</v>
      </c>
      <c r="M45" s="55">
        <f t="shared" si="45"/>
        <v>0</v>
      </c>
      <c r="N45" s="54">
        <v>0</v>
      </c>
      <c r="O45" s="54">
        <v>19621.580000000002</v>
      </c>
      <c r="P45" s="55">
        <f t="shared" si="46"/>
        <v>19621.580000000002</v>
      </c>
      <c r="Q45" s="54">
        <v>0</v>
      </c>
      <c r="R45" s="54">
        <v>0</v>
      </c>
      <c r="S45" s="55">
        <f t="shared" si="47"/>
        <v>0</v>
      </c>
      <c r="T45" s="54">
        <f t="shared" si="48"/>
        <v>9000000</v>
      </c>
      <c r="U45" s="54">
        <f t="shared" si="48"/>
        <v>3300378.42</v>
      </c>
      <c r="V45" s="55">
        <f t="shared" si="49"/>
        <v>12300378.42</v>
      </c>
    </row>
    <row r="46" spans="1:23" ht="26.25">
      <c r="A46" s="90"/>
      <c r="B46" s="106"/>
      <c r="C46" s="17">
        <v>4000</v>
      </c>
      <c r="D46" s="25" t="s">
        <v>22</v>
      </c>
      <c r="E46" s="54">
        <v>0</v>
      </c>
      <c r="F46" s="54">
        <v>0</v>
      </c>
      <c r="G46" s="55">
        <f t="shared" si="43"/>
        <v>0</v>
      </c>
      <c r="H46" s="54">
        <v>0</v>
      </c>
      <c r="I46" s="54"/>
      <c r="J46" s="55">
        <f t="shared" si="44"/>
        <v>0</v>
      </c>
      <c r="K46" s="54">
        <v>0</v>
      </c>
      <c r="L46" s="54">
        <v>0</v>
      </c>
      <c r="M46" s="55">
        <f t="shared" si="45"/>
        <v>0</v>
      </c>
      <c r="N46" s="54">
        <v>0</v>
      </c>
      <c r="O46" s="54">
        <v>0</v>
      </c>
      <c r="P46" s="55">
        <f t="shared" si="46"/>
        <v>0</v>
      </c>
      <c r="Q46" s="54">
        <v>0</v>
      </c>
      <c r="R46" s="54">
        <v>0</v>
      </c>
      <c r="S46" s="55">
        <f t="shared" si="47"/>
        <v>0</v>
      </c>
      <c r="T46" s="54">
        <f t="shared" si="48"/>
        <v>0</v>
      </c>
      <c r="U46" s="54">
        <f t="shared" si="48"/>
        <v>0</v>
      </c>
      <c r="V46" s="55">
        <f t="shared" si="49"/>
        <v>0</v>
      </c>
    </row>
    <row r="47" spans="1:23" ht="26.25">
      <c r="A47" s="90"/>
      <c r="B47" s="106"/>
      <c r="C47" s="17">
        <v>5000</v>
      </c>
      <c r="D47" s="25" t="s">
        <v>23</v>
      </c>
      <c r="E47" s="54">
        <v>6605000</v>
      </c>
      <c r="F47" s="54">
        <v>0</v>
      </c>
      <c r="G47" s="55">
        <f t="shared" si="43"/>
        <v>6605000</v>
      </c>
      <c r="H47" s="54">
        <v>0</v>
      </c>
      <c r="I47" s="54">
        <v>0</v>
      </c>
      <c r="J47" s="55">
        <f t="shared" si="44"/>
        <v>0</v>
      </c>
      <c r="K47" s="54">
        <v>0</v>
      </c>
      <c r="L47" s="54">
        <v>0</v>
      </c>
      <c r="M47" s="55">
        <f t="shared" si="45"/>
        <v>0</v>
      </c>
      <c r="N47" s="54">
        <v>0</v>
      </c>
      <c r="O47" s="54">
        <v>0</v>
      </c>
      <c r="P47" s="55">
        <f t="shared" si="46"/>
        <v>0</v>
      </c>
      <c r="Q47" s="54">
        <v>0</v>
      </c>
      <c r="R47" s="54">
        <v>0</v>
      </c>
      <c r="S47" s="55">
        <f t="shared" si="47"/>
        <v>0</v>
      </c>
      <c r="T47" s="54">
        <f t="shared" si="48"/>
        <v>6605000</v>
      </c>
      <c r="U47" s="54">
        <f t="shared" si="48"/>
        <v>0</v>
      </c>
      <c r="V47" s="55">
        <f t="shared" si="49"/>
        <v>6605000</v>
      </c>
    </row>
    <row r="48" spans="1:23" ht="26.25">
      <c r="A48" s="90"/>
      <c r="B48" s="106"/>
      <c r="C48" s="17">
        <v>6000</v>
      </c>
      <c r="D48" s="25" t="s">
        <v>24</v>
      </c>
      <c r="E48" s="54">
        <v>0</v>
      </c>
      <c r="F48" s="54">
        <v>0</v>
      </c>
      <c r="G48" s="55">
        <f t="shared" si="43"/>
        <v>0</v>
      </c>
      <c r="H48" s="54">
        <v>0</v>
      </c>
      <c r="I48" s="54">
        <v>0</v>
      </c>
      <c r="J48" s="55">
        <f t="shared" si="44"/>
        <v>0</v>
      </c>
      <c r="K48" s="54">
        <v>0</v>
      </c>
      <c r="L48" s="54">
        <v>0</v>
      </c>
      <c r="M48" s="55">
        <f t="shared" si="45"/>
        <v>0</v>
      </c>
      <c r="N48" s="54">
        <v>0</v>
      </c>
      <c r="O48" s="54">
        <v>0</v>
      </c>
      <c r="P48" s="55">
        <f t="shared" si="46"/>
        <v>0</v>
      </c>
      <c r="Q48" s="54">
        <v>0</v>
      </c>
      <c r="R48" s="54">
        <v>0</v>
      </c>
      <c r="S48" s="55">
        <f t="shared" si="47"/>
        <v>0</v>
      </c>
      <c r="T48" s="54">
        <f t="shared" si="48"/>
        <v>0</v>
      </c>
      <c r="U48" s="54">
        <f t="shared" si="48"/>
        <v>0</v>
      </c>
      <c r="V48" s="55">
        <f t="shared" si="49"/>
        <v>0</v>
      </c>
    </row>
    <row r="49" spans="1:22" ht="52.5" customHeight="1">
      <c r="A49" s="90"/>
      <c r="B49" s="106">
        <v>2</v>
      </c>
      <c r="C49" s="109" t="s">
        <v>58</v>
      </c>
      <c r="D49" s="109"/>
      <c r="E49" s="70">
        <f>SUM(E50:E55)</f>
        <v>15164494</v>
      </c>
      <c r="F49" s="70">
        <f t="shared" ref="F49:V49" si="50">SUM(F50:F55)</f>
        <v>1200000</v>
      </c>
      <c r="G49" s="70">
        <f t="shared" si="50"/>
        <v>16364494</v>
      </c>
      <c r="H49" s="70">
        <f t="shared" ref="H49:M49" si="51">SUM(H50:H55)</f>
        <v>0</v>
      </c>
      <c r="I49" s="70">
        <f t="shared" si="51"/>
        <v>0</v>
      </c>
      <c r="J49" s="70">
        <f t="shared" si="51"/>
        <v>0</v>
      </c>
      <c r="K49" s="70">
        <f t="shared" si="51"/>
        <v>0</v>
      </c>
      <c r="L49" s="70">
        <f t="shared" si="51"/>
        <v>0</v>
      </c>
      <c r="M49" s="70">
        <f t="shared" si="51"/>
        <v>0</v>
      </c>
      <c r="N49" s="70">
        <f t="shared" si="50"/>
        <v>0</v>
      </c>
      <c r="O49" s="70">
        <f t="shared" si="50"/>
        <v>0</v>
      </c>
      <c r="P49" s="70">
        <f t="shared" si="50"/>
        <v>0</v>
      </c>
      <c r="Q49" s="70">
        <f t="shared" si="50"/>
        <v>0</v>
      </c>
      <c r="R49" s="70">
        <f t="shared" si="50"/>
        <v>0</v>
      </c>
      <c r="S49" s="70">
        <f t="shared" si="50"/>
        <v>0</v>
      </c>
      <c r="T49" s="70">
        <f t="shared" si="50"/>
        <v>15164494</v>
      </c>
      <c r="U49" s="70">
        <f t="shared" si="50"/>
        <v>1200000</v>
      </c>
      <c r="V49" s="70">
        <f t="shared" si="50"/>
        <v>16364494</v>
      </c>
    </row>
    <row r="50" spans="1:22" ht="26.25">
      <c r="A50" s="90"/>
      <c r="B50" s="106"/>
      <c r="C50" s="17">
        <v>1000</v>
      </c>
      <c r="D50" s="25" t="s">
        <v>19</v>
      </c>
      <c r="E50" s="54">
        <v>0</v>
      </c>
      <c r="F50" s="54">
        <v>0</v>
      </c>
      <c r="G50" s="55">
        <f t="shared" ref="G50:G62" si="52">E50+F50</f>
        <v>0</v>
      </c>
      <c r="H50" s="54">
        <v>0</v>
      </c>
      <c r="I50" s="54">
        <v>0</v>
      </c>
      <c r="J50" s="55">
        <f t="shared" ref="J50:J55" si="53">H50+I50</f>
        <v>0</v>
      </c>
      <c r="K50" s="54">
        <v>0</v>
      </c>
      <c r="L50" s="54">
        <v>0</v>
      </c>
      <c r="M50" s="55">
        <f t="shared" ref="M50:M55" si="54">K50+L50</f>
        <v>0</v>
      </c>
      <c r="N50" s="54">
        <v>0</v>
      </c>
      <c r="O50" s="54">
        <v>0</v>
      </c>
      <c r="P50" s="55">
        <f t="shared" ref="P50:P55" si="55">N50+O50</f>
        <v>0</v>
      </c>
      <c r="Q50" s="54">
        <v>0</v>
      </c>
      <c r="R50" s="54">
        <v>0</v>
      </c>
      <c r="S50" s="55">
        <f t="shared" ref="S50:S55" si="56">Q50+R50</f>
        <v>0</v>
      </c>
      <c r="T50" s="54">
        <f t="shared" ref="T50:U55" si="57">E50-N50-Q50-K50-H50</f>
        <v>0</v>
      </c>
      <c r="U50" s="54">
        <f t="shared" si="57"/>
        <v>0</v>
      </c>
      <c r="V50" s="55">
        <f t="shared" ref="V50:V55" si="58">T50+U50</f>
        <v>0</v>
      </c>
    </row>
    <row r="51" spans="1:22" ht="26.25">
      <c r="A51" s="90"/>
      <c r="B51" s="106"/>
      <c r="C51" s="17">
        <v>2000</v>
      </c>
      <c r="D51" s="25" t="s">
        <v>20</v>
      </c>
      <c r="E51" s="54">
        <v>0</v>
      </c>
      <c r="F51" s="54">
        <v>0</v>
      </c>
      <c r="G51" s="55">
        <f t="shared" si="52"/>
        <v>0</v>
      </c>
      <c r="H51" s="54">
        <v>0</v>
      </c>
      <c r="I51" s="54">
        <v>0</v>
      </c>
      <c r="J51" s="55">
        <f t="shared" si="53"/>
        <v>0</v>
      </c>
      <c r="K51" s="54">
        <v>0</v>
      </c>
      <c r="L51" s="54">
        <v>0</v>
      </c>
      <c r="M51" s="55">
        <f t="shared" si="54"/>
        <v>0</v>
      </c>
      <c r="N51" s="54">
        <v>0</v>
      </c>
      <c r="O51" s="54">
        <v>0</v>
      </c>
      <c r="P51" s="55">
        <f t="shared" si="55"/>
        <v>0</v>
      </c>
      <c r="Q51" s="54">
        <v>0</v>
      </c>
      <c r="R51" s="54">
        <v>0</v>
      </c>
      <c r="S51" s="55">
        <f t="shared" si="56"/>
        <v>0</v>
      </c>
      <c r="T51" s="54">
        <f t="shared" si="57"/>
        <v>0</v>
      </c>
      <c r="U51" s="54">
        <f t="shared" si="57"/>
        <v>0</v>
      </c>
      <c r="V51" s="55">
        <f t="shared" si="58"/>
        <v>0</v>
      </c>
    </row>
    <row r="52" spans="1:22" ht="26.25">
      <c r="A52" s="90"/>
      <c r="B52" s="106"/>
      <c r="C52" s="17">
        <v>3000</v>
      </c>
      <c r="D52" s="25" t="s">
        <v>21</v>
      </c>
      <c r="E52" s="54">
        <v>15164494</v>
      </c>
      <c r="F52" s="54">
        <v>0</v>
      </c>
      <c r="G52" s="55">
        <f t="shared" si="52"/>
        <v>15164494</v>
      </c>
      <c r="H52" s="54">
        <v>0</v>
      </c>
      <c r="I52" s="54">
        <v>0</v>
      </c>
      <c r="J52" s="55">
        <f t="shared" si="53"/>
        <v>0</v>
      </c>
      <c r="K52" s="54">
        <v>0</v>
      </c>
      <c r="L52" s="54">
        <v>0</v>
      </c>
      <c r="M52" s="55">
        <f t="shared" si="54"/>
        <v>0</v>
      </c>
      <c r="N52" s="54">
        <v>0</v>
      </c>
      <c r="O52" s="54">
        <v>0</v>
      </c>
      <c r="P52" s="55">
        <f t="shared" si="55"/>
        <v>0</v>
      </c>
      <c r="Q52" s="54">
        <v>0</v>
      </c>
      <c r="R52" s="54">
        <v>0</v>
      </c>
      <c r="S52" s="55">
        <f t="shared" si="56"/>
        <v>0</v>
      </c>
      <c r="T52" s="54">
        <f t="shared" si="57"/>
        <v>15164494</v>
      </c>
      <c r="U52" s="54">
        <f t="shared" si="57"/>
        <v>0</v>
      </c>
      <c r="V52" s="55">
        <f t="shared" si="58"/>
        <v>15164494</v>
      </c>
    </row>
    <row r="53" spans="1:22" ht="26.25">
      <c r="A53" s="90"/>
      <c r="B53" s="106"/>
      <c r="C53" s="17">
        <v>4000</v>
      </c>
      <c r="D53" s="25" t="s">
        <v>22</v>
      </c>
      <c r="E53" s="54">
        <v>0</v>
      </c>
      <c r="F53" s="54">
        <v>0</v>
      </c>
      <c r="G53" s="55">
        <f t="shared" si="52"/>
        <v>0</v>
      </c>
      <c r="H53" s="54">
        <v>0</v>
      </c>
      <c r="I53" s="54">
        <v>0</v>
      </c>
      <c r="J53" s="55">
        <f t="shared" si="53"/>
        <v>0</v>
      </c>
      <c r="K53" s="54">
        <v>0</v>
      </c>
      <c r="L53" s="54">
        <v>0</v>
      </c>
      <c r="M53" s="55">
        <f t="shared" si="54"/>
        <v>0</v>
      </c>
      <c r="N53" s="54">
        <v>0</v>
      </c>
      <c r="O53" s="54">
        <v>0</v>
      </c>
      <c r="P53" s="55">
        <f t="shared" si="55"/>
        <v>0</v>
      </c>
      <c r="Q53" s="54"/>
      <c r="R53" s="54"/>
      <c r="S53" s="55">
        <f t="shared" si="56"/>
        <v>0</v>
      </c>
      <c r="T53" s="54">
        <f t="shared" si="57"/>
        <v>0</v>
      </c>
      <c r="U53" s="54">
        <f t="shared" si="57"/>
        <v>0</v>
      </c>
      <c r="V53" s="55">
        <f t="shared" si="58"/>
        <v>0</v>
      </c>
    </row>
    <row r="54" spans="1:22" ht="26.25">
      <c r="A54" s="90"/>
      <c r="B54" s="106"/>
      <c r="C54" s="17">
        <v>5000</v>
      </c>
      <c r="D54" s="25" t="s">
        <v>23</v>
      </c>
      <c r="E54" s="54">
        <v>0</v>
      </c>
      <c r="F54" s="54">
        <v>1200000</v>
      </c>
      <c r="G54" s="55">
        <f t="shared" si="52"/>
        <v>1200000</v>
      </c>
      <c r="H54" s="54">
        <v>0</v>
      </c>
      <c r="I54" s="54">
        <v>0</v>
      </c>
      <c r="J54" s="55">
        <f t="shared" si="53"/>
        <v>0</v>
      </c>
      <c r="K54" s="54">
        <v>0</v>
      </c>
      <c r="L54" s="54">
        <v>0</v>
      </c>
      <c r="M54" s="55">
        <f t="shared" si="54"/>
        <v>0</v>
      </c>
      <c r="N54" s="54">
        <v>0</v>
      </c>
      <c r="O54" s="54">
        <v>0</v>
      </c>
      <c r="P54" s="55">
        <f t="shared" si="55"/>
        <v>0</v>
      </c>
      <c r="Q54" s="54">
        <v>0</v>
      </c>
      <c r="R54" s="54">
        <v>0</v>
      </c>
      <c r="S54" s="55">
        <f t="shared" si="56"/>
        <v>0</v>
      </c>
      <c r="T54" s="54">
        <f t="shared" si="57"/>
        <v>0</v>
      </c>
      <c r="U54" s="54">
        <f t="shared" si="57"/>
        <v>1200000</v>
      </c>
      <c r="V54" s="55">
        <f t="shared" si="58"/>
        <v>1200000</v>
      </c>
    </row>
    <row r="55" spans="1:22" ht="26.25">
      <c r="A55" s="90"/>
      <c r="B55" s="106"/>
      <c r="C55" s="17">
        <v>6000</v>
      </c>
      <c r="D55" s="25" t="s">
        <v>24</v>
      </c>
      <c r="E55" s="54">
        <v>0</v>
      </c>
      <c r="F55" s="54">
        <v>0</v>
      </c>
      <c r="G55" s="55">
        <f t="shared" si="52"/>
        <v>0</v>
      </c>
      <c r="H55" s="54">
        <v>0</v>
      </c>
      <c r="I55" s="54">
        <v>0</v>
      </c>
      <c r="J55" s="55">
        <f t="shared" si="53"/>
        <v>0</v>
      </c>
      <c r="K55" s="54">
        <v>0</v>
      </c>
      <c r="L55" s="54">
        <v>0</v>
      </c>
      <c r="M55" s="55">
        <f t="shared" si="54"/>
        <v>0</v>
      </c>
      <c r="N55" s="54">
        <v>0</v>
      </c>
      <c r="O55" s="54">
        <v>0</v>
      </c>
      <c r="P55" s="55">
        <f t="shared" si="55"/>
        <v>0</v>
      </c>
      <c r="Q55" s="54">
        <v>0</v>
      </c>
      <c r="R55" s="54">
        <v>0</v>
      </c>
      <c r="S55" s="55">
        <f t="shared" si="56"/>
        <v>0</v>
      </c>
      <c r="T55" s="54">
        <f t="shared" si="57"/>
        <v>0</v>
      </c>
      <c r="U55" s="54">
        <f t="shared" si="57"/>
        <v>0</v>
      </c>
      <c r="V55" s="55">
        <f t="shared" si="58"/>
        <v>0</v>
      </c>
    </row>
    <row r="56" spans="1:22" ht="52.5" customHeight="1">
      <c r="A56" s="90"/>
      <c r="B56" s="106">
        <v>3</v>
      </c>
      <c r="C56" s="107" t="s">
        <v>59</v>
      </c>
      <c r="D56" s="107"/>
      <c r="E56" s="70">
        <f>SUM(E57:E62)</f>
        <v>94842843.620000005</v>
      </c>
      <c r="F56" s="70">
        <f t="shared" ref="F56:V56" si="59">SUM(F57:F62)</f>
        <v>2795554.65</v>
      </c>
      <c r="G56" s="70">
        <f t="shared" si="59"/>
        <v>97638398.270000011</v>
      </c>
      <c r="H56" s="70">
        <f t="shared" ref="H56:M56" si="60">SUM(H57:H62)</f>
        <v>0</v>
      </c>
      <c r="I56" s="70">
        <f t="shared" si="60"/>
        <v>0</v>
      </c>
      <c r="J56" s="70">
        <f t="shared" si="60"/>
        <v>0</v>
      </c>
      <c r="K56" s="70">
        <f t="shared" si="60"/>
        <v>0</v>
      </c>
      <c r="L56" s="70">
        <f t="shared" si="60"/>
        <v>0</v>
      </c>
      <c r="M56" s="70">
        <f t="shared" si="60"/>
        <v>0</v>
      </c>
      <c r="N56" s="70">
        <f t="shared" si="59"/>
        <v>0</v>
      </c>
      <c r="O56" s="70">
        <f t="shared" si="59"/>
        <v>0</v>
      </c>
      <c r="P56" s="70">
        <f t="shared" si="59"/>
        <v>0</v>
      </c>
      <c r="Q56" s="70">
        <f t="shared" si="59"/>
        <v>0</v>
      </c>
      <c r="R56" s="70">
        <f t="shared" si="59"/>
        <v>0</v>
      </c>
      <c r="S56" s="70">
        <f t="shared" si="59"/>
        <v>0</v>
      </c>
      <c r="T56" s="70">
        <f t="shared" si="59"/>
        <v>94842843.620000005</v>
      </c>
      <c r="U56" s="70">
        <f t="shared" si="59"/>
        <v>2795554.65</v>
      </c>
      <c r="V56" s="70">
        <f t="shared" si="59"/>
        <v>97638398.270000011</v>
      </c>
    </row>
    <row r="57" spans="1:22" ht="26.25">
      <c r="A57" s="90"/>
      <c r="B57" s="106"/>
      <c r="C57" s="17">
        <v>1000</v>
      </c>
      <c r="D57" s="25" t="s">
        <v>19</v>
      </c>
      <c r="E57" s="54">
        <v>0</v>
      </c>
      <c r="F57" s="54">
        <v>0</v>
      </c>
      <c r="G57" s="55">
        <f t="shared" si="52"/>
        <v>0</v>
      </c>
      <c r="H57" s="54">
        <v>0</v>
      </c>
      <c r="I57" s="54">
        <v>0</v>
      </c>
      <c r="J57" s="55">
        <f t="shared" ref="J57:J62" si="61">H57+I57</f>
        <v>0</v>
      </c>
      <c r="K57" s="54">
        <v>0</v>
      </c>
      <c r="L57" s="54">
        <v>0</v>
      </c>
      <c r="M57" s="55">
        <f t="shared" ref="M57:M62" si="62">K57+L57</f>
        <v>0</v>
      </c>
      <c r="N57" s="54">
        <v>0</v>
      </c>
      <c r="O57" s="54">
        <v>0</v>
      </c>
      <c r="P57" s="55">
        <f t="shared" ref="P57:P62" si="63">N57+O57</f>
        <v>0</v>
      </c>
      <c r="Q57" s="54">
        <v>0</v>
      </c>
      <c r="R57" s="54">
        <v>0</v>
      </c>
      <c r="S57" s="55">
        <f t="shared" ref="S57:S62" si="64">Q57+R57</f>
        <v>0</v>
      </c>
      <c r="T57" s="54">
        <f t="shared" ref="T57:U62" si="65">E57-N57-Q57-K57-H57</f>
        <v>0</v>
      </c>
      <c r="U57" s="54">
        <f t="shared" si="65"/>
        <v>0</v>
      </c>
      <c r="V57" s="55">
        <f t="shared" ref="V57:V62" si="66">T57+U57</f>
        <v>0</v>
      </c>
    </row>
    <row r="58" spans="1:22" ht="26.25">
      <c r="A58" s="90"/>
      <c r="B58" s="106"/>
      <c r="C58" s="17">
        <v>2000</v>
      </c>
      <c r="D58" s="25" t="s">
        <v>20</v>
      </c>
      <c r="E58" s="54">
        <v>29013666.210000001</v>
      </c>
      <c r="F58" s="54">
        <v>0</v>
      </c>
      <c r="G58" s="55">
        <f t="shared" si="52"/>
        <v>29013666.210000001</v>
      </c>
      <c r="H58" s="54">
        <v>0</v>
      </c>
      <c r="I58" s="54">
        <v>0</v>
      </c>
      <c r="J58" s="55">
        <f t="shared" si="61"/>
        <v>0</v>
      </c>
      <c r="K58" s="54">
        <v>0</v>
      </c>
      <c r="L58" s="54">
        <v>0</v>
      </c>
      <c r="M58" s="55">
        <f t="shared" si="62"/>
        <v>0</v>
      </c>
      <c r="N58" s="54">
        <v>0</v>
      </c>
      <c r="O58" s="54">
        <v>0</v>
      </c>
      <c r="P58" s="55">
        <f t="shared" si="63"/>
        <v>0</v>
      </c>
      <c r="Q58" s="54">
        <v>0</v>
      </c>
      <c r="R58" s="54">
        <v>0</v>
      </c>
      <c r="S58" s="55">
        <f t="shared" si="64"/>
        <v>0</v>
      </c>
      <c r="T58" s="54">
        <f t="shared" si="65"/>
        <v>29013666.210000001</v>
      </c>
      <c r="U58" s="54">
        <f t="shared" si="65"/>
        <v>0</v>
      </c>
      <c r="V58" s="55">
        <f t="shared" si="66"/>
        <v>29013666.210000001</v>
      </c>
    </row>
    <row r="59" spans="1:22" ht="26.25">
      <c r="A59" s="90"/>
      <c r="B59" s="106"/>
      <c r="C59" s="17">
        <v>3000</v>
      </c>
      <c r="D59" s="25" t="s">
        <v>21</v>
      </c>
      <c r="E59" s="54">
        <v>0</v>
      </c>
      <c r="F59" s="54">
        <v>0</v>
      </c>
      <c r="G59" s="55">
        <f t="shared" si="52"/>
        <v>0</v>
      </c>
      <c r="H59" s="54">
        <v>0</v>
      </c>
      <c r="I59" s="54">
        <v>0</v>
      </c>
      <c r="J59" s="55">
        <f t="shared" si="61"/>
        <v>0</v>
      </c>
      <c r="K59" s="54">
        <v>0</v>
      </c>
      <c r="L59" s="54">
        <v>0</v>
      </c>
      <c r="M59" s="55">
        <f t="shared" si="62"/>
        <v>0</v>
      </c>
      <c r="N59" s="54">
        <v>0</v>
      </c>
      <c r="O59" s="54">
        <v>0</v>
      </c>
      <c r="P59" s="55">
        <f t="shared" si="63"/>
        <v>0</v>
      </c>
      <c r="Q59" s="54">
        <v>0</v>
      </c>
      <c r="R59" s="54">
        <v>0</v>
      </c>
      <c r="S59" s="55">
        <f t="shared" si="64"/>
        <v>0</v>
      </c>
      <c r="T59" s="54">
        <f t="shared" si="65"/>
        <v>0</v>
      </c>
      <c r="U59" s="54">
        <f t="shared" si="65"/>
        <v>0</v>
      </c>
      <c r="V59" s="55">
        <f t="shared" si="66"/>
        <v>0</v>
      </c>
    </row>
    <row r="60" spans="1:22" ht="26.25">
      <c r="A60" s="90"/>
      <c r="B60" s="106"/>
      <c r="C60" s="17">
        <v>4000</v>
      </c>
      <c r="D60" s="25" t="s">
        <v>22</v>
      </c>
      <c r="E60" s="54">
        <v>0</v>
      </c>
      <c r="F60" s="54">
        <v>0</v>
      </c>
      <c r="G60" s="55">
        <f t="shared" si="52"/>
        <v>0</v>
      </c>
      <c r="H60" s="54">
        <v>0</v>
      </c>
      <c r="I60" s="54">
        <v>0</v>
      </c>
      <c r="J60" s="55">
        <f t="shared" si="61"/>
        <v>0</v>
      </c>
      <c r="K60" s="54">
        <v>0</v>
      </c>
      <c r="L60" s="54">
        <v>0</v>
      </c>
      <c r="M60" s="55">
        <f t="shared" si="62"/>
        <v>0</v>
      </c>
      <c r="N60" s="54">
        <v>0</v>
      </c>
      <c r="O60" s="54">
        <v>0</v>
      </c>
      <c r="P60" s="55">
        <f t="shared" si="63"/>
        <v>0</v>
      </c>
      <c r="Q60" s="54">
        <v>0</v>
      </c>
      <c r="R60" s="54">
        <v>0</v>
      </c>
      <c r="S60" s="55">
        <f t="shared" si="64"/>
        <v>0</v>
      </c>
      <c r="T60" s="54">
        <f t="shared" si="65"/>
        <v>0</v>
      </c>
      <c r="U60" s="54">
        <f t="shared" si="65"/>
        <v>0</v>
      </c>
      <c r="V60" s="55">
        <f t="shared" si="66"/>
        <v>0</v>
      </c>
    </row>
    <row r="61" spans="1:22" ht="26.25">
      <c r="A61" s="90"/>
      <c r="B61" s="106"/>
      <c r="C61" s="17">
        <v>5000</v>
      </c>
      <c r="D61" s="25" t="s">
        <v>23</v>
      </c>
      <c r="E61" s="54">
        <v>65829177.409999996</v>
      </c>
      <c r="F61" s="54">
        <v>2795554.65</v>
      </c>
      <c r="G61" s="55">
        <f t="shared" si="52"/>
        <v>68624732.060000002</v>
      </c>
      <c r="H61" s="54">
        <v>0</v>
      </c>
      <c r="I61" s="54">
        <v>0</v>
      </c>
      <c r="J61" s="55">
        <f t="shared" si="61"/>
        <v>0</v>
      </c>
      <c r="K61" s="54">
        <v>0</v>
      </c>
      <c r="L61" s="54">
        <v>0</v>
      </c>
      <c r="M61" s="55">
        <f t="shared" si="62"/>
        <v>0</v>
      </c>
      <c r="N61" s="54">
        <v>0</v>
      </c>
      <c r="O61" s="54">
        <v>0</v>
      </c>
      <c r="P61" s="55">
        <f t="shared" si="63"/>
        <v>0</v>
      </c>
      <c r="Q61" s="54">
        <v>0</v>
      </c>
      <c r="R61" s="54">
        <v>0</v>
      </c>
      <c r="S61" s="55">
        <f t="shared" si="64"/>
        <v>0</v>
      </c>
      <c r="T61" s="54">
        <f t="shared" si="65"/>
        <v>65829177.409999996</v>
      </c>
      <c r="U61" s="54">
        <f t="shared" si="65"/>
        <v>2795554.65</v>
      </c>
      <c r="V61" s="55">
        <f t="shared" si="66"/>
        <v>68624732.060000002</v>
      </c>
    </row>
    <row r="62" spans="1:22" ht="27" thickBot="1">
      <c r="A62" s="91"/>
      <c r="B62" s="108"/>
      <c r="C62" s="21">
        <v>6000</v>
      </c>
      <c r="D62" s="26" t="s">
        <v>24</v>
      </c>
      <c r="E62" s="56">
        <v>0</v>
      </c>
      <c r="F62" s="56">
        <v>0</v>
      </c>
      <c r="G62" s="57">
        <f t="shared" si="52"/>
        <v>0</v>
      </c>
      <c r="H62" s="56">
        <v>0</v>
      </c>
      <c r="I62" s="56">
        <v>0</v>
      </c>
      <c r="J62" s="57">
        <f t="shared" si="61"/>
        <v>0</v>
      </c>
      <c r="K62" s="56">
        <v>0</v>
      </c>
      <c r="L62" s="56">
        <v>0</v>
      </c>
      <c r="M62" s="57">
        <f t="shared" si="62"/>
        <v>0</v>
      </c>
      <c r="N62" s="56">
        <v>0</v>
      </c>
      <c r="O62" s="56">
        <v>0</v>
      </c>
      <c r="P62" s="57">
        <f t="shared" si="63"/>
        <v>0</v>
      </c>
      <c r="Q62" s="56">
        <v>0</v>
      </c>
      <c r="R62" s="56">
        <v>0</v>
      </c>
      <c r="S62" s="57">
        <f t="shared" si="64"/>
        <v>0</v>
      </c>
      <c r="T62" s="56">
        <f t="shared" si="65"/>
        <v>0</v>
      </c>
      <c r="U62" s="56">
        <f t="shared" si="65"/>
        <v>0</v>
      </c>
      <c r="V62" s="57">
        <f t="shared" si="66"/>
        <v>0</v>
      </c>
    </row>
    <row r="63" spans="1:22" ht="52.5" customHeight="1">
      <c r="A63" s="104">
        <v>4</v>
      </c>
      <c r="B63" s="105" t="s">
        <v>50</v>
      </c>
      <c r="C63" s="105"/>
      <c r="D63" s="105"/>
      <c r="E63" s="61">
        <f>E64+E71+E78+E85+E92</f>
        <v>1920890</v>
      </c>
      <c r="F63" s="61">
        <f t="shared" ref="F63:V63" si="67">F64+F71+F78+F85+F92</f>
        <v>0</v>
      </c>
      <c r="G63" s="61">
        <f t="shared" si="67"/>
        <v>1920890</v>
      </c>
      <c r="H63" s="61">
        <f t="shared" ref="H63:M63" si="68">H64+H71+H78+H85+H92</f>
        <v>0</v>
      </c>
      <c r="I63" s="61">
        <f t="shared" si="68"/>
        <v>0</v>
      </c>
      <c r="J63" s="61">
        <f t="shared" si="68"/>
        <v>0</v>
      </c>
      <c r="K63" s="61">
        <f t="shared" si="68"/>
        <v>0</v>
      </c>
      <c r="L63" s="61">
        <f t="shared" si="68"/>
        <v>0</v>
      </c>
      <c r="M63" s="61">
        <f t="shared" si="68"/>
        <v>0</v>
      </c>
      <c r="N63" s="61">
        <f t="shared" si="67"/>
        <v>0</v>
      </c>
      <c r="O63" s="61">
        <f t="shared" si="67"/>
        <v>0</v>
      </c>
      <c r="P63" s="61">
        <f t="shared" si="67"/>
        <v>0</v>
      </c>
      <c r="Q63" s="61">
        <f t="shared" si="67"/>
        <v>0</v>
      </c>
      <c r="R63" s="61">
        <f t="shared" si="67"/>
        <v>0</v>
      </c>
      <c r="S63" s="61">
        <f t="shared" si="67"/>
        <v>0</v>
      </c>
      <c r="T63" s="61">
        <f t="shared" si="67"/>
        <v>1920890</v>
      </c>
      <c r="U63" s="61">
        <f t="shared" si="67"/>
        <v>0</v>
      </c>
      <c r="V63" s="61">
        <f t="shared" si="67"/>
        <v>1920890</v>
      </c>
    </row>
    <row r="64" spans="1:22" ht="52.5" customHeight="1">
      <c r="A64" s="90"/>
      <c r="B64" s="106">
        <v>1</v>
      </c>
      <c r="C64" s="107" t="s">
        <v>62</v>
      </c>
      <c r="D64" s="107"/>
      <c r="E64" s="70">
        <f>SUM(E65:E70)</f>
        <v>0</v>
      </c>
      <c r="F64" s="70">
        <f t="shared" ref="F64:V64" si="69">SUM(F65:F70)</f>
        <v>0</v>
      </c>
      <c r="G64" s="70">
        <f t="shared" si="69"/>
        <v>0</v>
      </c>
      <c r="H64" s="70">
        <f t="shared" ref="H64:M64" si="70">SUM(H65:H70)</f>
        <v>0</v>
      </c>
      <c r="I64" s="70">
        <f t="shared" si="70"/>
        <v>0</v>
      </c>
      <c r="J64" s="70">
        <f t="shared" si="70"/>
        <v>0</v>
      </c>
      <c r="K64" s="70">
        <f t="shared" si="70"/>
        <v>0</v>
      </c>
      <c r="L64" s="70">
        <f t="shared" si="70"/>
        <v>0</v>
      </c>
      <c r="M64" s="70">
        <f t="shared" si="70"/>
        <v>0</v>
      </c>
      <c r="N64" s="70">
        <f t="shared" si="69"/>
        <v>0</v>
      </c>
      <c r="O64" s="70">
        <f t="shared" si="69"/>
        <v>0</v>
      </c>
      <c r="P64" s="70">
        <f t="shared" si="69"/>
        <v>0</v>
      </c>
      <c r="Q64" s="70">
        <f t="shared" si="69"/>
        <v>0</v>
      </c>
      <c r="R64" s="70">
        <f t="shared" si="69"/>
        <v>0</v>
      </c>
      <c r="S64" s="70">
        <f t="shared" si="69"/>
        <v>0</v>
      </c>
      <c r="T64" s="70">
        <f t="shared" si="69"/>
        <v>0</v>
      </c>
      <c r="U64" s="70">
        <f t="shared" si="69"/>
        <v>0</v>
      </c>
      <c r="V64" s="70">
        <f t="shared" si="69"/>
        <v>0</v>
      </c>
    </row>
    <row r="65" spans="1:23" ht="26.25">
      <c r="A65" s="90"/>
      <c r="B65" s="106"/>
      <c r="C65" s="17">
        <v>1000</v>
      </c>
      <c r="D65" s="25" t="s">
        <v>19</v>
      </c>
      <c r="E65" s="54">
        <v>0</v>
      </c>
      <c r="F65" s="54">
        <v>0</v>
      </c>
      <c r="G65" s="55">
        <f t="shared" ref="G65:G70" si="71">E65+F65</f>
        <v>0</v>
      </c>
      <c r="H65" s="54">
        <v>0</v>
      </c>
      <c r="I65" s="54">
        <v>0</v>
      </c>
      <c r="J65" s="55">
        <f t="shared" ref="J65:J70" si="72">H65+I65</f>
        <v>0</v>
      </c>
      <c r="K65" s="54">
        <v>0</v>
      </c>
      <c r="L65" s="54">
        <v>0</v>
      </c>
      <c r="M65" s="55">
        <f t="shared" ref="M65:M70" si="73">K65+L65</f>
        <v>0</v>
      </c>
      <c r="N65" s="54">
        <v>0</v>
      </c>
      <c r="O65" s="54">
        <v>0</v>
      </c>
      <c r="P65" s="55">
        <f t="shared" ref="P65:P98" si="74">N65+O65</f>
        <v>0</v>
      </c>
      <c r="Q65" s="54">
        <v>0</v>
      </c>
      <c r="R65" s="54">
        <v>0</v>
      </c>
      <c r="S65" s="55">
        <f t="shared" ref="S65:S70" si="75">Q65+R65</f>
        <v>0</v>
      </c>
      <c r="T65" s="54">
        <f t="shared" ref="T65:U70" si="76">E65-N65-Q65-K65-H65</f>
        <v>0</v>
      </c>
      <c r="U65" s="54">
        <f t="shared" si="76"/>
        <v>0</v>
      </c>
      <c r="V65" s="55">
        <f t="shared" ref="V65:V70" si="77">T65+U65</f>
        <v>0</v>
      </c>
    </row>
    <row r="66" spans="1:23" ht="26.25">
      <c r="A66" s="90"/>
      <c r="B66" s="106"/>
      <c r="C66" s="17">
        <v>2000</v>
      </c>
      <c r="D66" s="25" t="s">
        <v>20</v>
      </c>
      <c r="E66" s="54">
        <v>0</v>
      </c>
      <c r="F66" s="54">
        <v>0</v>
      </c>
      <c r="G66" s="55">
        <f t="shared" si="71"/>
        <v>0</v>
      </c>
      <c r="H66" s="54">
        <v>0</v>
      </c>
      <c r="I66" s="54">
        <v>0</v>
      </c>
      <c r="J66" s="55">
        <f t="shared" si="72"/>
        <v>0</v>
      </c>
      <c r="K66" s="54">
        <v>0</v>
      </c>
      <c r="L66" s="54">
        <v>0</v>
      </c>
      <c r="M66" s="55">
        <f t="shared" si="73"/>
        <v>0</v>
      </c>
      <c r="N66" s="54">
        <v>0</v>
      </c>
      <c r="O66" s="54">
        <v>0</v>
      </c>
      <c r="P66" s="55">
        <f t="shared" si="74"/>
        <v>0</v>
      </c>
      <c r="Q66" s="54">
        <v>0</v>
      </c>
      <c r="R66" s="54">
        <v>0</v>
      </c>
      <c r="S66" s="55">
        <f t="shared" si="75"/>
        <v>0</v>
      </c>
      <c r="T66" s="54">
        <f t="shared" si="76"/>
        <v>0</v>
      </c>
      <c r="U66" s="54">
        <f t="shared" si="76"/>
        <v>0</v>
      </c>
      <c r="V66" s="55">
        <f t="shared" si="77"/>
        <v>0</v>
      </c>
    </row>
    <row r="67" spans="1:23" ht="26.25">
      <c r="A67" s="90"/>
      <c r="B67" s="106"/>
      <c r="C67" s="17">
        <v>3000</v>
      </c>
      <c r="D67" s="25" t="s">
        <v>21</v>
      </c>
      <c r="E67" s="54">
        <v>0</v>
      </c>
      <c r="F67" s="54">
        <v>0</v>
      </c>
      <c r="G67" s="55">
        <f t="shared" si="71"/>
        <v>0</v>
      </c>
      <c r="H67" s="54">
        <v>0</v>
      </c>
      <c r="I67" s="54">
        <v>0</v>
      </c>
      <c r="J67" s="55">
        <f t="shared" si="72"/>
        <v>0</v>
      </c>
      <c r="K67" s="54">
        <v>0</v>
      </c>
      <c r="L67" s="54">
        <v>0</v>
      </c>
      <c r="M67" s="55">
        <f t="shared" si="73"/>
        <v>0</v>
      </c>
      <c r="N67" s="54">
        <v>0</v>
      </c>
      <c r="O67" s="54">
        <v>0</v>
      </c>
      <c r="P67" s="55">
        <f t="shared" si="74"/>
        <v>0</v>
      </c>
      <c r="Q67" s="54">
        <v>0</v>
      </c>
      <c r="R67" s="54">
        <v>0</v>
      </c>
      <c r="S67" s="55">
        <f t="shared" si="75"/>
        <v>0</v>
      </c>
      <c r="T67" s="54">
        <f t="shared" si="76"/>
        <v>0</v>
      </c>
      <c r="U67" s="54">
        <f t="shared" si="76"/>
        <v>0</v>
      </c>
      <c r="V67" s="55">
        <f t="shared" si="77"/>
        <v>0</v>
      </c>
    </row>
    <row r="68" spans="1:23" ht="26.25">
      <c r="A68" s="90"/>
      <c r="B68" s="106"/>
      <c r="C68" s="17">
        <v>4000</v>
      </c>
      <c r="D68" s="25" t="s">
        <v>22</v>
      </c>
      <c r="E68" s="54">
        <v>0</v>
      </c>
      <c r="F68" s="54">
        <v>0</v>
      </c>
      <c r="G68" s="55">
        <f t="shared" si="71"/>
        <v>0</v>
      </c>
      <c r="H68" s="54">
        <v>0</v>
      </c>
      <c r="I68" s="54">
        <v>0</v>
      </c>
      <c r="J68" s="55">
        <f t="shared" si="72"/>
        <v>0</v>
      </c>
      <c r="K68" s="54">
        <v>0</v>
      </c>
      <c r="L68" s="54">
        <v>0</v>
      </c>
      <c r="M68" s="55">
        <f t="shared" si="73"/>
        <v>0</v>
      </c>
      <c r="N68" s="54">
        <v>0</v>
      </c>
      <c r="O68" s="54">
        <v>0</v>
      </c>
      <c r="P68" s="55">
        <f t="shared" si="74"/>
        <v>0</v>
      </c>
      <c r="Q68" s="54">
        <v>0</v>
      </c>
      <c r="R68" s="54">
        <v>0</v>
      </c>
      <c r="S68" s="55">
        <f t="shared" si="75"/>
        <v>0</v>
      </c>
      <c r="T68" s="54">
        <f t="shared" si="76"/>
        <v>0</v>
      </c>
      <c r="U68" s="54">
        <f t="shared" si="76"/>
        <v>0</v>
      </c>
      <c r="V68" s="55">
        <f t="shared" si="77"/>
        <v>0</v>
      </c>
    </row>
    <row r="69" spans="1:23" ht="26.25">
      <c r="A69" s="90"/>
      <c r="B69" s="106"/>
      <c r="C69" s="17">
        <v>5000</v>
      </c>
      <c r="D69" s="25" t="s">
        <v>23</v>
      </c>
      <c r="E69" s="54">
        <v>0</v>
      </c>
      <c r="F69" s="54">
        <v>0</v>
      </c>
      <c r="G69" s="55">
        <f t="shared" si="71"/>
        <v>0</v>
      </c>
      <c r="H69" s="54">
        <v>0</v>
      </c>
      <c r="I69" s="54">
        <v>0</v>
      </c>
      <c r="J69" s="55">
        <f t="shared" si="72"/>
        <v>0</v>
      </c>
      <c r="K69" s="54">
        <v>0</v>
      </c>
      <c r="L69" s="54">
        <v>0</v>
      </c>
      <c r="M69" s="55">
        <f t="shared" si="73"/>
        <v>0</v>
      </c>
      <c r="N69" s="54">
        <v>0</v>
      </c>
      <c r="O69" s="54">
        <v>0</v>
      </c>
      <c r="P69" s="55">
        <f t="shared" si="74"/>
        <v>0</v>
      </c>
      <c r="Q69" s="54">
        <v>0</v>
      </c>
      <c r="R69" s="54">
        <v>0</v>
      </c>
      <c r="S69" s="55">
        <f t="shared" si="75"/>
        <v>0</v>
      </c>
      <c r="T69" s="54">
        <f t="shared" si="76"/>
        <v>0</v>
      </c>
      <c r="U69" s="54">
        <f t="shared" si="76"/>
        <v>0</v>
      </c>
      <c r="V69" s="55">
        <f t="shared" si="77"/>
        <v>0</v>
      </c>
    </row>
    <row r="70" spans="1:23" ht="26.25">
      <c r="A70" s="90"/>
      <c r="B70" s="106"/>
      <c r="C70" s="17">
        <v>6000</v>
      </c>
      <c r="D70" s="25" t="s">
        <v>24</v>
      </c>
      <c r="E70" s="54">
        <v>0</v>
      </c>
      <c r="F70" s="54">
        <v>0</v>
      </c>
      <c r="G70" s="55">
        <f t="shared" si="71"/>
        <v>0</v>
      </c>
      <c r="H70" s="54">
        <v>0</v>
      </c>
      <c r="I70" s="54">
        <v>0</v>
      </c>
      <c r="J70" s="55">
        <f t="shared" si="72"/>
        <v>0</v>
      </c>
      <c r="K70" s="54">
        <v>0</v>
      </c>
      <c r="L70" s="54">
        <v>0</v>
      </c>
      <c r="M70" s="55">
        <f t="shared" si="73"/>
        <v>0</v>
      </c>
      <c r="N70" s="54">
        <v>0</v>
      </c>
      <c r="O70" s="54">
        <v>0</v>
      </c>
      <c r="P70" s="55">
        <f t="shared" si="74"/>
        <v>0</v>
      </c>
      <c r="Q70" s="54">
        <v>0</v>
      </c>
      <c r="R70" s="54">
        <v>0</v>
      </c>
      <c r="S70" s="55">
        <f t="shared" si="75"/>
        <v>0</v>
      </c>
      <c r="T70" s="54">
        <f t="shared" si="76"/>
        <v>0</v>
      </c>
      <c r="U70" s="54">
        <f t="shared" si="76"/>
        <v>0</v>
      </c>
      <c r="V70" s="55">
        <f t="shared" si="77"/>
        <v>0</v>
      </c>
    </row>
    <row r="71" spans="1:23" ht="52.5" customHeight="1">
      <c r="A71" s="90"/>
      <c r="B71" s="106">
        <v>2</v>
      </c>
      <c r="C71" s="107" t="s">
        <v>63</v>
      </c>
      <c r="D71" s="107"/>
      <c r="E71" s="70">
        <f>SUM(E72:E77)</f>
        <v>522090</v>
      </c>
      <c r="F71" s="70">
        <f t="shared" ref="F71:V71" si="78">SUM(F72:F77)</f>
        <v>0</v>
      </c>
      <c r="G71" s="70">
        <f t="shared" si="78"/>
        <v>522090</v>
      </c>
      <c r="H71" s="70">
        <f t="shared" ref="H71:M71" si="79">SUM(H72:H77)</f>
        <v>0</v>
      </c>
      <c r="I71" s="70">
        <f t="shared" si="79"/>
        <v>0</v>
      </c>
      <c r="J71" s="70">
        <f t="shared" si="79"/>
        <v>0</v>
      </c>
      <c r="K71" s="70">
        <f t="shared" si="79"/>
        <v>0</v>
      </c>
      <c r="L71" s="70">
        <f t="shared" si="79"/>
        <v>0</v>
      </c>
      <c r="M71" s="70">
        <f t="shared" si="79"/>
        <v>0</v>
      </c>
      <c r="N71" s="70">
        <f t="shared" si="78"/>
        <v>0</v>
      </c>
      <c r="O71" s="70">
        <f t="shared" si="78"/>
        <v>0</v>
      </c>
      <c r="P71" s="70">
        <f t="shared" si="78"/>
        <v>0</v>
      </c>
      <c r="Q71" s="70">
        <f t="shared" si="78"/>
        <v>0</v>
      </c>
      <c r="R71" s="70">
        <f t="shared" si="78"/>
        <v>0</v>
      </c>
      <c r="S71" s="70">
        <f t="shared" si="78"/>
        <v>0</v>
      </c>
      <c r="T71" s="70">
        <f t="shared" si="78"/>
        <v>522090</v>
      </c>
      <c r="U71" s="70">
        <f t="shared" si="78"/>
        <v>0</v>
      </c>
      <c r="V71" s="70">
        <f t="shared" si="78"/>
        <v>522090</v>
      </c>
      <c r="W71" s="75"/>
    </row>
    <row r="72" spans="1:23" ht="26.25">
      <c r="A72" s="90"/>
      <c r="B72" s="106"/>
      <c r="C72" s="17">
        <v>1000</v>
      </c>
      <c r="D72" s="25" t="s">
        <v>19</v>
      </c>
      <c r="E72" s="54">
        <v>0</v>
      </c>
      <c r="F72" s="54">
        <v>0</v>
      </c>
      <c r="G72" s="55">
        <f t="shared" ref="G72:G77" si="80">E72+F72</f>
        <v>0</v>
      </c>
      <c r="H72" s="54">
        <v>0</v>
      </c>
      <c r="I72" s="54">
        <v>0</v>
      </c>
      <c r="J72" s="55">
        <f t="shared" ref="J72:J77" si="81">H72+I72</f>
        <v>0</v>
      </c>
      <c r="K72" s="54">
        <v>0</v>
      </c>
      <c r="L72" s="54">
        <v>0</v>
      </c>
      <c r="M72" s="55">
        <f t="shared" ref="M72:M77" si="82">K72+L72</f>
        <v>0</v>
      </c>
      <c r="N72" s="54">
        <v>0</v>
      </c>
      <c r="O72" s="54">
        <v>0</v>
      </c>
      <c r="P72" s="55">
        <f t="shared" si="74"/>
        <v>0</v>
      </c>
      <c r="Q72" s="54">
        <v>0</v>
      </c>
      <c r="R72" s="54">
        <v>0</v>
      </c>
      <c r="S72" s="55">
        <f t="shared" ref="S72:S77" si="83">Q72+R72</f>
        <v>0</v>
      </c>
      <c r="T72" s="54">
        <f t="shared" ref="T72:U77" si="84">E72-N72-Q72-K72-H72</f>
        <v>0</v>
      </c>
      <c r="U72" s="54">
        <f t="shared" si="84"/>
        <v>0</v>
      </c>
      <c r="V72" s="55">
        <f t="shared" ref="V72:V77" si="85">T72+U72</f>
        <v>0</v>
      </c>
    </row>
    <row r="73" spans="1:23" ht="26.25">
      <c r="A73" s="90"/>
      <c r="B73" s="106"/>
      <c r="C73" s="17">
        <v>2000</v>
      </c>
      <c r="D73" s="25" t="s">
        <v>20</v>
      </c>
      <c r="E73" s="54">
        <v>399090</v>
      </c>
      <c r="F73" s="54">
        <v>0</v>
      </c>
      <c r="G73" s="55">
        <f t="shared" si="80"/>
        <v>399090</v>
      </c>
      <c r="H73" s="54">
        <v>0</v>
      </c>
      <c r="I73" s="54">
        <v>0</v>
      </c>
      <c r="J73" s="55">
        <f t="shared" si="81"/>
        <v>0</v>
      </c>
      <c r="K73" s="54">
        <v>0</v>
      </c>
      <c r="L73" s="54">
        <v>0</v>
      </c>
      <c r="M73" s="55">
        <f t="shared" si="82"/>
        <v>0</v>
      </c>
      <c r="N73" s="54">
        <v>0</v>
      </c>
      <c r="O73" s="54">
        <v>0</v>
      </c>
      <c r="P73" s="55">
        <f t="shared" si="74"/>
        <v>0</v>
      </c>
      <c r="Q73" s="54">
        <v>0</v>
      </c>
      <c r="R73" s="54">
        <v>0</v>
      </c>
      <c r="S73" s="55">
        <f t="shared" si="83"/>
        <v>0</v>
      </c>
      <c r="T73" s="54">
        <f t="shared" si="84"/>
        <v>399090</v>
      </c>
      <c r="U73" s="54">
        <f t="shared" si="84"/>
        <v>0</v>
      </c>
      <c r="V73" s="55">
        <f t="shared" si="85"/>
        <v>399090</v>
      </c>
    </row>
    <row r="74" spans="1:23" ht="26.25">
      <c r="A74" s="90"/>
      <c r="B74" s="106"/>
      <c r="C74" s="17">
        <v>3000</v>
      </c>
      <c r="D74" s="25" t="s">
        <v>21</v>
      </c>
      <c r="E74" s="54">
        <v>0</v>
      </c>
      <c r="F74" s="54">
        <v>0</v>
      </c>
      <c r="G74" s="55">
        <f t="shared" si="80"/>
        <v>0</v>
      </c>
      <c r="H74" s="54">
        <v>0</v>
      </c>
      <c r="I74" s="54">
        <v>0</v>
      </c>
      <c r="J74" s="55">
        <f t="shared" si="81"/>
        <v>0</v>
      </c>
      <c r="K74" s="54">
        <v>0</v>
      </c>
      <c r="L74" s="54">
        <v>0</v>
      </c>
      <c r="M74" s="55">
        <f t="shared" si="82"/>
        <v>0</v>
      </c>
      <c r="N74" s="54">
        <v>0</v>
      </c>
      <c r="O74" s="54">
        <v>0</v>
      </c>
      <c r="P74" s="55">
        <f t="shared" si="74"/>
        <v>0</v>
      </c>
      <c r="Q74" s="54">
        <v>0</v>
      </c>
      <c r="R74" s="54">
        <v>0</v>
      </c>
      <c r="S74" s="55">
        <f t="shared" si="83"/>
        <v>0</v>
      </c>
      <c r="T74" s="54">
        <f t="shared" si="84"/>
        <v>0</v>
      </c>
      <c r="U74" s="54">
        <f t="shared" si="84"/>
        <v>0</v>
      </c>
      <c r="V74" s="55">
        <f t="shared" si="85"/>
        <v>0</v>
      </c>
    </row>
    <row r="75" spans="1:23" ht="26.25">
      <c r="A75" s="90"/>
      <c r="B75" s="106"/>
      <c r="C75" s="17">
        <v>4000</v>
      </c>
      <c r="D75" s="25" t="s">
        <v>22</v>
      </c>
      <c r="E75" s="54">
        <v>0</v>
      </c>
      <c r="F75" s="54">
        <v>0</v>
      </c>
      <c r="G75" s="55">
        <f t="shared" si="80"/>
        <v>0</v>
      </c>
      <c r="H75" s="54">
        <v>0</v>
      </c>
      <c r="I75" s="54">
        <v>0</v>
      </c>
      <c r="J75" s="55">
        <f t="shared" si="81"/>
        <v>0</v>
      </c>
      <c r="K75" s="54">
        <v>0</v>
      </c>
      <c r="L75" s="54">
        <v>0</v>
      </c>
      <c r="M75" s="55">
        <f t="shared" si="82"/>
        <v>0</v>
      </c>
      <c r="N75" s="54">
        <v>0</v>
      </c>
      <c r="O75" s="54">
        <v>0</v>
      </c>
      <c r="P75" s="55">
        <f t="shared" si="74"/>
        <v>0</v>
      </c>
      <c r="Q75" s="54">
        <v>0</v>
      </c>
      <c r="R75" s="54">
        <v>0</v>
      </c>
      <c r="S75" s="55">
        <f t="shared" si="83"/>
        <v>0</v>
      </c>
      <c r="T75" s="54">
        <f t="shared" si="84"/>
        <v>0</v>
      </c>
      <c r="U75" s="54">
        <f t="shared" si="84"/>
        <v>0</v>
      </c>
      <c r="V75" s="55">
        <f t="shared" si="85"/>
        <v>0</v>
      </c>
    </row>
    <row r="76" spans="1:23" ht="26.25">
      <c r="A76" s="90"/>
      <c r="B76" s="106"/>
      <c r="C76" s="17">
        <v>5000</v>
      </c>
      <c r="D76" s="25" t="s">
        <v>23</v>
      </c>
      <c r="E76" s="54">
        <v>123000</v>
      </c>
      <c r="F76" s="54">
        <v>0</v>
      </c>
      <c r="G76" s="55">
        <f t="shared" si="80"/>
        <v>123000</v>
      </c>
      <c r="H76" s="54">
        <v>0</v>
      </c>
      <c r="I76" s="54">
        <v>0</v>
      </c>
      <c r="J76" s="55">
        <f t="shared" si="81"/>
        <v>0</v>
      </c>
      <c r="K76" s="54">
        <v>0</v>
      </c>
      <c r="L76" s="54">
        <v>0</v>
      </c>
      <c r="M76" s="55">
        <f t="shared" si="82"/>
        <v>0</v>
      </c>
      <c r="N76" s="54">
        <v>0</v>
      </c>
      <c r="O76" s="54">
        <v>0</v>
      </c>
      <c r="P76" s="55">
        <f t="shared" si="74"/>
        <v>0</v>
      </c>
      <c r="Q76" s="54">
        <v>0</v>
      </c>
      <c r="R76" s="54">
        <v>0</v>
      </c>
      <c r="S76" s="55">
        <f t="shared" si="83"/>
        <v>0</v>
      </c>
      <c r="T76" s="54">
        <f t="shared" si="84"/>
        <v>123000</v>
      </c>
      <c r="U76" s="54">
        <f t="shared" si="84"/>
        <v>0</v>
      </c>
      <c r="V76" s="55">
        <f t="shared" si="85"/>
        <v>123000</v>
      </c>
    </row>
    <row r="77" spans="1:23" ht="26.25">
      <c r="A77" s="90"/>
      <c r="B77" s="106"/>
      <c r="C77" s="17">
        <v>6000</v>
      </c>
      <c r="D77" s="25" t="s">
        <v>24</v>
      </c>
      <c r="E77" s="54">
        <v>0</v>
      </c>
      <c r="F77" s="54">
        <v>0</v>
      </c>
      <c r="G77" s="55">
        <f t="shared" si="80"/>
        <v>0</v>
      </c>
      <c r="H77" s="54">
        <v>0</v>
      </c>
      <c r="I77" s="54">
        <v>0</v>
      </c>
      <c r="J77" s="55">
        <f t="shared" si="81"/>
        <v>0</v>
      </c>
      <c r="K77" s="54">
        <v>0</v>
      </c>
      <c r="L77" s="54">
        <v>0</v>
      </c>
      <c r="M77" s="55">
        <f t="shared" si="82"/>
        <v>0</v>
      </c>
      <c r="N77" s="54">
        <v>0</v>
      </c>
      <c r="O77" s="54">
        <v>0</v>
      </c>
      <c r="P77" s="55">
        <f t="shared" si="74"/>
        <v>0</v>
      </c>
      <c r="Q77" s="54">
        <v>0</v>
      </c>
      <c r="R77" s="54">
        <v>0</v>
      </c>
      <c r="S77" s="55">
        <f t="shared" si="83"/>
        <v>0</v>
      </c>
      <c r="T77" s="54">
        <f t="shared" si="84"/>
        <v>0</v>
      </c>
      <c r="U77" s="54">
        <f t="shared" si="84"/>
        <v>0</v>
      </c>
      <c r="V77" s="55">
        <f t="shared" si="85"/>
        <v>0</v>
      </c>
    </row>
    <row r="78" spans="1:23" ht="78.75" customHeight="1">
      <c r="A78" s="90"/>
      <c r="B78" s="106">
        <v>3</v>
      </c>
      <c r="C78" s="107" t="s">
        <v>64</v>
      </c>
      <c r="D78" s="107"/>
      <c r="E78" s="70">
        <f>SUM(E79:E84)</f>
        <v>0</v>
      </c>
      <c r="F78" s="70">
        <f t="shared" ref="F78:V78" si="86">SUM(F79:F84)</f>
        <v>0</v>
      </c>
      <c r="G78" s="70">
        <f t="shared" si="86"/>
        <v>0</v>
      </c>
      <c r="H78" s="70">
        <f t="shared" ref="H78:M78" si="87">SUM(H79:H84)</f>
        <v>0</v>
      </c>
      <c r="I78" s="70">
        <f t="shared" si="87"/>
        <v>0</v>
      </c>
      <c r="J78" s="70">
        <f t="shared" si="87"/>
        <v>0</v>
      </c>
      <c r="K78" s="70">
        <f t="shared" si="87"/>
        <v>0</v>
      </c>
      <c r="L78" s="70">
        <f t="shared" si="87"/>
        <v>0</v>
      </c>
      <c r="M78" s="70">
        <f t="shared" si="87"/>
        <v>0</v>
      </c>
      <c r="N78" s="70">
        <f t="shared" si="86"/>
        <v>0</v>
      </c>
      <c r="O78" s="70">
        <f t="shared" si="86"/>
        <v>0</v>
      </c>
      <c r="P78" s="70">
        <f t="shared" si="86"/>
        <v>0</v>
      </c>
      <c r="Q78" s="70">
        <f t="shared" si="86"/>
        <v>0</v>
      </c>
      <c r="R78" s="70">
        <f t="shared" si="86"/>
        <v>0</v>
      </c>
      <c r="S78" s="70">
        <f t="shared" si="86"/>
        <v>0</v>
      </c>
      <c r="T78" s="70">
        <f t="shared" si="86"/>
        <v>0</v>
      </c>
      <c r="U78" s="70">
        <f t="shared" si="86"/>
        <v>0</v>
      </c>
      <c r="V78" s="70">
        <f t="shared" si="86"/>
        <v>0</v>
      </c>
      <c r="W78" s="75"/>
    </row>
    <row r="79" spans="1:23" ht="26.25">
      <c r="A79" s="90"/>
      <c r="B79" s="106"/>
      <c r="C79" s="17">
        <v>1000</v>
      </c>
      <c r="D79" s="25" t="s">
        <v>19</v>
      </c>
      <c r="E79" s="54">
        <v>0</v>
      </c>
      <c r="F79" s="54">
        <v>0</v>
      </c>
      <c r="G79" s="55">
        <f t="shared" ref="G79:G84" si="88">E79+F79</f>
        <v>0</v>
      </c>
      <c r="H79" s="54">
        <v>0</v>
      </c>
      <c r="I79" s="54">
        <v>0</v>
      </c>
      <c r="J79" s="55">
        <f t="shared" ref="J79:J84" si="89">H79+I79</f>
        <v>0</v>
      </c>
      <c r="K79" s="54">
        <v>0</v>
      </c>
      <c r="L79" s="54">
        <v>0</v>
      </c>
      <c r="M79" s="55">
        <f t="shared" ref="M79:M84" si="90">K79+L79</f>
        <v>0</v>
      </c>
      <c r="N79" s="54">
        <v>0</v>
      </c>
      <c r="O79" s="54">
        <v>0</v>
      </c>
      <c r="P79" s="55">
        <f t="shared" si="74"/>
        <v>0</v>
      </c>
      <c r="Q79" s="54">
        <v>0</v>
      </c>
      <c r="R79" s="54">
        <v>0</v>
      </c>
      <c r="S79" s="55">
        <f t="shared" ref="S79:S84" si="91">Q79+R79</f>
        <v>0</v>
      </c>
      <c r="T79" s="54">
        <f t="shared" ref="T79:U84" si="92">E79-N79-Q79-K79-H79</f>
        <v>0</v>
      </c>
      <c r="U79" s="54">
        <f t="shared" si="92"/>
        <v>0</v>
      </c>
      <c r="V79" s="55">
        <f t="shared" ref="V79:V84" si="93">T79+U79</f>
        <v>0</v>
      </c>
    </row>
    <row r="80" spans="1:23" ht="26.25">
      <c r="A80" s="90"/>
      <c r="B80" s="106"/>
      <c r="C80" s="17">
        <v>2000</v>
      </c>
      <c r="D80" s="25" t="s">
        <v>20</v>
      </c>
      <c r="E80" s="54">
        <v>0</v>
      </c>
      <c r="F80" s="54">
        <v>0</v>
      </c>
      <c r="G80" s="55">
        <f t="shared" si="88"/>
        <v>0</v>
      </c>
      <c r="H80" s="54">
        <v>0</v>
      </c>
      <c r="I80" s="54">
        <v>0</v>
      </c>
      <c r="J80" s="55">
        <f t="shared" si="89"/>
        <v>0</v>
      </c>
      <c r="K80" s="54">
        <v>0</v>
      </c>
      <c r="L80" s="54">
        <v>0</v>
      </c>
      <c r="M80" s="55">
        <f t="shared" si="90"/>
        <v>0</v>
      </c>
      <c r="N80" s="54">
        <v>0</v>
      </c>
      <c r="O80" s="54">
        <v>0</v>
      </c>
      <c r="P80" s="55">
        <f t="shared" si="74"/>
        <v>0</v>
      </c>
      <c r="Q80" s="54">
        <v>0</v>
      </c>
      <c r="R80" s="54">
        <v>0</v>
      </c>
      <c r="S80" s="55">
        <f t="shared" si="91"/>
        <v>0</v>
      </c>
      <c r="T80" s="54">
        <f t="shared" si="92"/>
        <v>0</v>
      </c>
      <c r="U80" s="54">
        <f t="shared" si="92"/>
        <v>0</v>
      </c>
      <c r="V80" s="55">
        <f t="shared" si="93"/>
        <v>0</v>
      </c>
    </row>
    <row r="81" spans="1:22" ht="26.25">
      <c r="A81" s="90"/>
      <c r="B81" s="106"/>
      <c r="C81" s="17">
        <v>3000</v>
      </c>
      <c r="D81" s="25" t="s">
        <v>21</v>
      </c>
      <c r="E81" s="54">
        <v>0</v>
      </c>
      <c r="F81" s="54">
        <v>0</v>
      </c>
      <c r="G81" s="55">
        <f t="shared" si="88"/>
        <v>0</v>
      </c>
      <c r="H81" s="54">
        <v>0</v>
      </c>
      <c r="I81" s="54">
        <v>0</v>
      </c>
      <c r="J81" s="55">
        <f t="shared" si="89"/>
        <v>0</v>
      </c>
      <c r="K81" s="54">
        <v>0</v>
      </c>
      <c r="L81" s="54">
        <v>0</v>
      </c>
      <c r="M81" s="55">
        <f t="shared" si="90"/>
        <v>0</v>
      </c>
      <c r="N81" s="54">
        <v>0</v>
      </c>
      <c r="O81" s="54">
        <v>0</v>
      </c>
      <c r="P81" s="55">
        <f t="shared" si="74"/>
        <v>0</v>
      </c>
      <c r="Q81" s="54">
        <v>0</v>
      </c>
      <c r="R81" s="54">
        <v>0</v>
      </c>
      <c r="S81" s="55">
        <f t="shared" si="91"/>
        <v>0</v>
      </c>
      <c r="T81" s="54">
        <f t="shared" si="92"/>
        <v>0</v>
      </c>
      <c r="U81" s="54">
        <f t="shared" si="92"/>
        <v>0</v>
      </c>
      <c r="V81" s="55">
        <f t="shared" si="93"/>
        <v>0</v>
      </c>
    </row>
    <row r="82" spans="1:22" ht="26.25">
      <c r="A82" s="90"/>
      <c r="B82" s="106"/>
      <c r="C82" s="17">
        <v>4000</v>
      </c>
      <c r="D82" s="25" t="s">
        <v>22</v>
      </c>
      <c r="E82" s="54">
        <v>0</v>
      </c>
      <c r="F82" s="54">
        <v>0</v>
      </c>
      <c r="G82" s="55">
        <f t="shared" si="88"/>
        <v>0</v>
      </c>
      <c r="H82" s="54">
        <v>0</v>
      </c>
      <c r="I82" s="54">
        <v>0</v>
      </c>
      <c r="J82" s="55">
        <f t="shared" si="89"/>
        <v>0</v>
      </c>
      <c r="K82" s="54">
        <v>0</v>
      </c>
      <c r="L82" s="54">
        <v>0</v>
      </c>
      <c r="M82" s="55">
        <f t="shared" si="90"/>
        <v>0</v>
      </c>
      <c r="N82" s="54">
        <v>0</v>
      </c>
      <c r="O82" s="54">
        <v>0</v>
      </c>
      <c r="P82" s="55">
        <f t="shared" si="74"/>
        <v>0</v>
      </c>
      <c r="Q82" s="54">
        <v>0</v>
      </c>
      <c r="R82" s="54">
        <v>0</v>
      </c>
      <c r="S82" s="55">
        <f t="shared" si="91"/>
        <v>0</v>
      </c>
      <c r="T82" s="54">
        <f t="shared" si="92"/>
        <v>0</v>
      </c>
      <c r="U82" s="54">
        <f t="shared" si="92"/>
        <v>0</v>
      </c>
      <c r="V82" s="55">
        <f t="shared" si="93"/>
        <v>0</v>
      </c>
    </row>
    <row r="83" spans="1:22" ht="26.25">
      <c r="A83" s="90"/>
      <c r="B83" s="106"/>
      <c r="C83" s="17">
        <v>5000</v>
      </c>
      <c r="D83" s="25" t="s">
        <v>23</v>
      </c>
      <c r="E83" s="54">
        <v>0</v>
      </c>
      <c r="F83" s="54">
        <v>0</v>
      </c>
      <c r="G83" s="55">
        <f t="shared" si="88"/>
        <v>0</v>
      </c>
      <c r="H83" s="54">
        <v>0</v>
      </c>
      <c r="I83" s="54">
        <v>0</v>
      </c>
      <c r="J83" s="55">
        <f t="shared" si="89"/>
        <v>0</v>
      </c>
      <c r="K83" s="54">
        <v>0</v>
      </c>
      <c r="L83" s="54">
        <v>0</v>
      </c>
      <c r="M83" s="55">
        <f t="shared" si="90"/>
        <v>0</v>
      </c>
      <c r="N83" s="54">
        <v>0</v>
      </c>
      <c r="O83" s="54">
        <v>0</v>
      </c>
      <c r="P83" s="55">
        <f t="shared" si="74"/>
        <v>0</v>
      </c>
      <c r="Q83" s="54">
        <v>0</v>
      </c>
      <c r="R83" s="54">
        <v>0</v>
      </c>
      <c r="S83" s="55">
        <f t="shared" si="91"/>
        <v>0</v>
      </c>
      <c r="T83" s="54">
        <f t="shared" si="92"/>
        <v>0</v>
      </c>
      <c r="U83" s="54">
        <f t="shared" si="92"/>
        <v>0</v>
      </c>
      <c r="V83" s="55">
        <f t="shared" si="93"/>
        <v>0</v>
      </c>
    </row>
    <row r="84" spans="1:22" ht="26.25">
      <c r="A84" s="90"/>
      <c r="B84" s="106"/>
      <c r="C84" s="17">
        <v>6000</v>
      </c>
      <c r="D84" s="25" t="s">
        <v>24</v>
      </c>
      <c r="E84" s="54">
        <v>0</v>
      </c>
      <c r="F84" s="54">
        <v>0</v>
      </c>
      <c r="G84" s="55">
        <f t="shared" si="88"/>
        <v>0</v>
      </c>
      <c r="H84" s="54">
        <v>0</v>
      </c>
      <c r="I84" s="54">
        <v>0</v>
      </c>
      <c r="J84" s="55">
        <f t="shared" si="89"/>
        <v>0</v>
      </c>
      <c r="K84" s="54">
        <v>0</v>
      </c>
      <c r="L84" s="54">
        <v>0</v>
      </c>
      <c r="M84" s="55">
        <f t="shared" si="90"/>
        <v>0</v>
      </c>
      <c r="N84" s="54">
        <v>0</v>
      </c>
      <c r="O84" s="54">
        <v>0</v>
      </c>
      <c r="P84" s="55">
        <f t="shared" si="74"/>
        <v>0</v>
      </c>
      <c r="Q84" s="54">
        <v>0</v>
      </c>
      <c r="R84" s="54">
        <v>0</v>
      </c>
      <c r="S84" s="55">
        <f t="shared" si="91"/>
        <v>0</v>
      </c>
      <c r="T84" s="54">
        <f t="shared" si="92"/>
        <v>0</v>
      </c>
      <c r="U84" s="54">
        <f t="shared" si="92"/>
        <v>0</v>
      </c>
      <c r="V84" s="55">
        <f t="shared" si="93"/>
        <v>0</v>
      </c>
    </row>
    <row r="85" spans="1:22" ht="52.5" customHeight="1">
      <c r="A85" s="90"/>
      <c r="B85" s="106">
        <v>4</v>
      </c>
      <c r="C85" s="107" t="s">
        <v>65</v>
      </c>
      <c r="D85" s="107"/>
      <c r="E85" s="70">
        <f>SUM(E86:E91)</f>
        <v>1398800</v>
      </c>
      <c r="F85" s="70">
        <f t="shared" ref="F85:V85" si="94">SUM(F86:F91)</f>
        <v>0</v>
      </c>
      <c r="G85" s="70">
        <f t="shared" si="94"/>
        <v>1398800</v>
      </c>
      <c r="H85" s="70">
        <f t="shared" ref="H85:M85" si="95">SUM(H86:H91)</f>
        <v>0</v>
      </c>
      <c r="I85" s="70">
        <f t="shared" si="95"/>
        <v>0</v>
      </c>
      <c r="J85" s="70">
        <f t="shared" si="95"/>
        <v>0</v>
      </c>
      <c r="K85" s="70">
        <f t="shared" si="95"/>
        <v>0</v>
      </c>
      <c r="L85" s="70">
        <f t="shared" si="95"/>
        <v>0</v>
      </c>
      <c r="M85" s="70">
        <f t="shared" si="95"/>
        <v>0</v>
      </c>
      <c r="N85" s="70">
        <f t="shared" si="94"/>
        <v>0</v>
      </c>
      <c r="O85" s="70">
        <f t="shared" si="94"/>
        <v>0</v>
      </c>
      <c r="P85" s="70">
        <f t="shared" si="94"/>
        <v>0</v>
      </c>
      <c r="Q85" s="70">
        <f t="shared" si="94"/>
        <v>0</v>
      </c>
      <c r="R85" s="70">
        <f t="shared" si="94"/>
        <v>0</v>
      </c>
      <c r="S85" s="70">
        <f t="shared" si="94"/>
        <v>0</v>
      </c>
      <c r="T85" s="70">
        <f t="shared" si="94"/>
        <v>1398800</v>
      </c>
      <c r="U85" s="70">
        <f t="shared" si="94"/>
        <v>0</v>
      </c>
      <c r="V85" s="70">
        <f t="shared" si="94"/>
        <v>1398800</v>
      </c>
    </row>
    <row r="86" spans="1:22" ht="26.25">
      <c r="A86" s="90"/>
      <c r="B86" s="106"/>
      <c r="C86" s="17">
        <v>1000</v>
      </c>
      <c r="D86" s="25" t="s">
        <v>19</v>
      </c>
      <c r="E86" s="54">
        <v>0</v>
      </c>
      <c r="F86" s="54">
        <v>0</v>
      </c>
      <c r="G86" s="55">
        <f t="shared" ref="G86:G91" si="96">E86+F86</f>
        <v>0</v>
      </c>
      <c r="H86" s="54">
        <v>0</v>
      </c>
      <c r="I86" s="54">
        <v>0</v>
      </c>
      <c r="J86" s="55">
        <f t="shared" ref="J86:J91" si="97">H86+I86</f>
        <v>0</v>
      </c>
      <c r="K86" s="54">
        <v>0</v>
      </c>
      <c r="L86" s="54">
        <v>0</v>
      </c>
      <c r="M86" s="55">
        <f t="shared" ref="M86:M91" si="98">K86+L86</f>
        <v>0</v>
      </c>
      <c r="N86" s="54">
        <v>0</v>
      </c>
      <c r="O86" s="54">
        <v>0</v>
      </c>
      <c r="P86" s="55">
        <f t="shared" si="74"/>
        <v>0</v>
      </c>
      <c r="Q86" s="54">
        <v>0</v>
      </c>
      <c r="R86" s="54">
        <v>0</v>
      </c>
      <c r="S86" s="55">
        <v>0</v>
      </c>
      <c r="T86" s="54">
        <f t="shared" ref="T86:U91" si="99">E86-N86-Q86-K86-H86</f>
        <v>0</v>
      </c>
      <c r="U86" s="54">
        <f t="shared" si="99"/>
        <v>0</v>
      </c>
      <c r="V86" s="55">
        <f t="shared" ref="V86:V91" si="100">T86+U86</f>
        <v>0</v>
      </c>
    </row>
    <row r="87" spans="1:22" ht="26.25">
      <c r="A87" s="90"/>
      <c r="B87" s="106"/>
      <c r="C87" s="17">
        <v>2000</v>
      </c>
      <c r="D87" s="25" t="s">
        <v>20</v>
      </c>
      <c r="E87" s="54">
        <v>818800</v>
      </c>
      <c r="F87" s="54">
        <v>0</v>
      </c>
      <c r="G87" s="55">
        <f t="shared" si="96"/>
        <v>818800</v>
      </c>
      <c r="H87" s="54">
        <v>0</v>
      </c>
      <c r="I87" s="54">
        <v>0</v>
      </c>
      <c r="J87" s="55">
        <f t="shared" si="97"/>
        <v>0</v>
      </c>
      <c r="K87" s="54">
        <v>0</v>
      </c>
      <c r="L87" s="54">
        <v>0</v>
      </c>
      <c r="M87" s="55">
        <f t="shared" si="98"/>
        <v>0</v>
      </c>
      <c r="N87" s="54">
        <v>0</v>
      </c>
      <c r="O87" s="54">
        <v>0</v>
      </c>
      <c r="P87" s="55">
        <f t="shared" si="74"/>
        <v>0</v>
      </c>
      <c r="Q87" s="54">
        <v>0</v>
      </c>
      <c r="R87" s="54">
        <v>0</v>
      </c>
      <c r="S87" s="55">
        <v>0</v>
      </c>
      <c r="T87" s="54">
        <f t="shared" si="99"/>
        <v>818800</v>
      </c>
      <c r="U87" s="54">
        <f t="shared" si="99"/>
        <v>0</v>
      </c>
      <c r="V87" s="55">
        <f t="shared" si="100"/>
        <v>818800</v>
      </c>
    </row>
    <row r="88" spans="1:22" ht="26.25">
      <c r="A88" s="90"/>
      <c r="B88" s="106"/>
      <c r="C88" s="17">
        <v>3000</v>
      </c>
      <c r="D88" s="25" t="s">
        <v>21</v>
      </c>
      <c r="E88" s="54">
        <v>0</v>
      </c>
      <c r="F88" s="54">
        <v>0</v>
      </c>
      <c r="G88" s="55">
        <f t="shared" si="96"/>
        <v>0</v>
      </c>
      <c r="H88" s="54">
        <v>0</v>
      </c>
      <c r="I88" s="54">
        <v>0</v>
      </c>
      <c r="J88" s="55">
        <f t="shared" si="97"/>
        <v>0</v>
      </c>
      <c r="K88" s="54">
        <v>0</v>
      </c>
      <c r="L88" s="54">
        <v>0</v>
      </c>
      <c r="M88" s="55">
        <f t="shared" si="98"/>
        <v>0</v>
      </c>
      <c r="N88" s="54">
        <v>0</v>
      </c>
      <c r="O88" s="54">
        <v>0</v>
      </c>
      <c r="P88" s="55">
        <f t="shared" si="74"/>
        <v>0</v>
      </c>
      <c r="Q88" s="54">
        <v>0</v>
      </c>
      <c r="R88" s="54">
        <v>0</v>
      </c>
      <c r="S88" s="55">
        <v>0</v>
      </c>
      <c r="T88" s="54">
        <f t="shared" si="99"/>
        <v>0</v>
      </c>
      <c r="U88" s="54">
        <f t="shared" si="99"/>
        <v>0</v>
      </c>
      <c r="V88" s="55">
        <f t="shared" si="100"/>
        <v>0</v>
      </c>
    </row>
    <row r="89" spans="1:22" ht="26.25">
      <c r="A89" s="90"/>
      <c r="B89" s="106"/>
      <c r="C89" s="17">
        <v>4000</v>
      </c>
      <c r="D89" s="25" t="s">
        <v>22</v>
      </c>
      <c r="E89" s="54">
        <v>0</v>
      </c>
      <c r="F89" s="54">
        <v>0</v>
      </c>
      <c r="G89" s="55">
        <f t="shared" si="96"/>
        <v>0</v>
      </c>
      <c r="H89" s="54">
        <v>0</v>
      </c>
      <c r="I89" s="54">
        <v>0</v>
      </c>
      <c r="J89" s="55">
        <f t="shared" si="97"/>
        <v>0</v>
      </c>
      <c r="K89" s="54">
        <v>0</v>
      </c>
      <c r="L89" s="54">
        <v>0</v>
      </c>
      <c r="M89" s="55">
        <f t="shared" si="98"/>
        <v>0</v>
      </c>
      <c r="N89" s="54">
        <v>0</v>
      </c>
      <c r="O89" s="54">
        <v>0</v>
      </c>
      <c r="P89" s="55">
        <f t="shared" si="74"/>
        <v>0</v>
      </c>
      <c r="Q89" s="54">
        <v>0</v>
      </c>
      <c r="R89" s="54">
        <v>0</v>
      </c>
      <c r="S89" s="55">
        <v>0</v>
      </c>
      <c r="T89" s="54">
        <f t="shared" si="99"/>
        <v>0</v>
      </c>
      <c r="U89" s="54">
        <f t="shared" si="99"/>
        <v>0</v>
      </c>
      <c r="V89" s="55">
        <f t="shared" si="100"/>
        <v>0</v>
      </c>
    </row>
    <row r="90" spans="1:22" ht="26.25">
      <c r="A90" s="90"/>
      <c r="B90" s="106"/>
      <c r="C90" s="17">
        <v>5000</v>
      </c>
      <c r="D90" s="25" t="s">
        <v>23</v>
      </c>
      <c r="E90" s="54">
        <v>580000</v>
      </c>
      <c r="F90" s="54">
        <v>0</v>
      </c>
      <c r="G90" s="55">
        <f t="shared" si="96"/>
        <v>580000</v>
      </c>
      <c r="H90" s="54">
        <v>0</v>
      </c>
      <c r="I90" s="54">
        <v>0</v>
      </c>
      <c r="J90" s="55">
        <f t="shared" si="97"/>
        <v>0</v>
      </c>
      <c r="K90" s="54">
        <v>0</v>
      </c>
      <c r="L90" s="54">
        <v>0</v>
      </c>
      <c r="M90" s="55">
        <f t="shared" si="98"/>
        <v>0</v>
      </c>
      <c r="N90" s="54">
        <v>0</v>
      </c>
      <c r="O90" s="54">
        <v>0</v>
      </c>
      <c r="P90" s="55">
        <f t="shared" si="74"/>
        <v>0</v>
      </c>
      <c r="Q90" s="54">
        <v>0</v>
      </c>
      <c r="R90" s="54">
        <v>0</v>
      </c>
      <c r="S90" s="55">
        <v>0</v>
      </c>
      <c r="T90" s="54">
        <f t="shared" si="99"/>
        <v>580000</v>
      </c>
      <c r="U90" s="54">
        <f t="shared" si="99"/>
        <v>0</v>
      </c>
      <c r="V90" s="55">
        <f t="shared" si="100"/>
        <v>580000</v>
      </c>
    </row>
    <row r="91" spans="1:22" ht="26.25">
      <c r="A91" s="90"/>
      <c r="B91" s="106"/>
      <c r="C91" s="17">
        <v>6000</v>
      </c>
      <c r="D91" s="25" t="s">
        <v>24</v>
      </c>
      <c r="E91" s="54">
        <v>0</v>
      </c>
      <c r="F91" s="54">
        <v>0</v>
      </c>
      <c r="G91" s="55">
        <f t="shared" si="96"/>
        <v>0</v>
      </c>
      <c r="H91" s="54">
        <v>0</v>
      </c>
      <c r="I91" s="54">
        <v>0</v>
      </c>
      <c r="J91" s="55">
        <f t="shared" si="97"/>
        <v>0</v>
      </c>
      <c r="K91" s="54">
        <v>0</v>
      </c>
      <c r="L91" s="54">
        <v>0</v>
      </c>
      <c r="M91" s="55">
        <f t="shared" si="98"/>
        <v>0</v>
      </c>
      <c r="N91" s="54">
        <v>0</v>
      </c>
      <c r="O91" s="54">
        <v>0</v>
      </c>
      <c r="P91" s="55">
        <f t="shared" si="74"/>
        <v>0</v>
      </c>
      <c r="Q91" s="54">
        <v>0</v>
      </c>
      <c r="R91" s="54">
        <v>0</v>
      </c>
      <c r="S91" s="55">
        <v>0</v>
      </c>
      <c r="T91" s="54">
        <f t="shared" si="99"/>
        <v>0</v>
      </c>
      <c r="U91" s="54">
        <f t="shared" si="99"/>
        <v>0</v>
      </c>
      <c r="V91" s="55">
        <f t="shared" si="100"/>
        <v>0</v>
      </c>
    </row>
    <row r="92" spans="1:22" ht="52.5" customHeight="1">
      <c r="A92" s="90"/>
      <c r="B92" s="106">
        <v>5</v>
      </c>
      <c r="C92" s="109" t="s">
        <v>66</v>
      </c>
      <c r="D92" s="109"/>
      <c r="E92" s="70">
        <f>SUM(E93:E98)</f>
        <v>0</v>
      </c>
      <c r="F92" s="70">
        <f t="shared" ref="F92:V92" si="101">SUM(F93:F98)</f>
        <v>0</v>
      </c>
      <c r="G92" s="70">
        <f t="shared" si="101"/>
        <v>0</v>
      </c>
      <c r="H92" s="70">
        <f t="shared" ref="H92:M92" si="102">SUM(H93:H98)</f>
        <v>0</v>
      </c>
      <c r="I92" s="70">
        <f t="shared" si="102"/>
        <v>0</v>
      </c>
      <c r="J92" s="70">
        <f t="shared" si="102"/>
        <v>0</v>
      </c>
      <c r="K92" s="70">
        <f t="shared" si="102"/>
        <v>0</v>
      </c>
      <c r="L92" s="70">
        <f t="shared" si="102"/>
        <v>0</v>
      </c>
      <c r="M92" s="70">
        <f t="shared" si="102"/>
        <v>0</v>
      </c>
      <c r="N92" s="70">
        <f t="shared" si="101"/>
        <v>0</v>
      </c>
      <c r="O92" s="70">
        <f t="shared" si="101"/>
        <v>0</v>
      </c>
      <c r="P92" s="70">
        <f t="shared" si="101"/>
        <v>0</v>
      </c>
      <c r="Q92" s="70">
        <f t="shared" si="101"/>
        <v>0</v>
      </c>
      <c r="R92" s="70">
        <f t="shared" si="101"/>
        <v>0</v>
      </c>
      <c r="S92" s="70">
        <f t="shared" si="101"/>
        <v>0</v>
      </c>
      <c r="T92" s="70">
        <f t="shared" si="101"/>
        <v>0</v>
      </c>
      <c r="U92" s="70">
        <f t="shared" si="101"/>
        <v>0</v>
      </c>
      <c r="V92" s="70">
        <f t="shared" si="101"/>
        <v>0</v>
      </c>
    </row>
    <row r="93" spans="1:22" ht="26.25">
      <c r="A93" s="90"/>
      <c r="B93" s="106"/>
      <c r="C93" s="17">
        <v>1000</v>
      </c>
      <c r="D93" s="25" t="s">
        <v>19</v>
      </c>
      <c r="E93" s="54">
        <v>0</v>
      </c>
      <c r="F93" s="54">
        <v>0</v>
      </c>
      <c r="G93" s="55">
        <f t="shared" ref="G93:G98" si="103">E93+F93</f>
        <v>0</v>
      </c>
      <c r="H93" s="54">
        <v>0</v>
      </c>
      <c r="I93" s="54">
        <v>0</v>
      </c>
      <c r="J93" s="55">
        <f t="shared" ref="J93:J98" si="104">H93+I93</f>
        <v>0</v>
      </c>
      <c r="K93" s="54">
        <v>0</v>
      </c>
      <c r="L93" s="54">
        <v>0</v>
      </c>
      <c r="M93" s="55">
        <f t="shared" ref="M93:M98" si="105">K93+L93</f>
        <v>0</v>
      </c>
      <c r="N93" s="54">
        <v>0</v>
      </c>
      <c r="O93" s="54">
        <v>0</v>
      </c>
      <c r="P93" s="55">
        <f t="shared" si="74"/>
        <v>0</v>
      </c>
      <c r="Q93" s="54">
        <v>0</v>
      </c>
      <c r="R93" s="54">
        <v>0</v>
      </c>
      <c r="S93" s="55">
        <f t="shared" ref="S93:S98" si="106">Q93+R93</f>
        <v>0</v>
      </c>
      <c r="T93" s="54">
        <f t="shared" ref="T93:U98" si="107">E93-N93-Q93-K93-H93</f>
        <v>0</v>
      </c>
      <c r="U93" s="54">
        <f t="shared" si="107"/>
        <v>0</v>
      </c>
      <c r="V93" s="55">
        <f t="shared" ref="V93:V98" si="108">T93+U93</f>
        <v>0</v>
      </c>
    </row>
    <row r="94" spans="1:22" ht="26.25">
      <c r="A94" s="90"/>
      <c r="B94" s="106"/>
      <c r="C94" s="17">
        <v>2000</v>
      </c>
      <c r="D94" s="25" t="s">
        <v>20</v>
      </c>
      <c r="E94" s="54">
        <v>0</v>
      </c>
      <c r="F94" s="54">
        <v>0</v>
      </c>
      <c r="G94" s="55">
        <f t="shared" si="103"/>
        <v>0</v>
      </c>
      <c r="H94" s="54">
        <v>0</v>
      </c>
      <c r="I94" s="54">
        <v>0</v>
      </c>
      <c r="J94" s="55">
        <f t="shared" si="104"/>
        <v>0</v>
      </c>
      <c r="K94" s="54">
        <v>0</v>
      </c>
      <c r="L94" s="54">
        <v>0</v>
      </c>
      <c r="M94" s="55">
        <f t="shared" si="105"/>
        <v>0</v>
      </c>
      <c r="N94" s="54">
        <v>0</v>
      </c>
      <c r="O94" s="54">
        <v>0</v>
      </c>
      <c r="P94" s="55">
        <f t="shared" si="74"/>
        <v>0</v>
      </c>
      <c r="Q94" s="54">
        <v>0</v>
      </c>
      <c r="R94" s="54">
        <v>0</v>
      </c>
      <c r="S94" s="55">
        <f t="shared" si="106"/>
        <v>0</v>
      </c>
      <c r="T94" s="54">
        <f t="shared" si="107"/>
        <v>0</v>
      </c>
      <c r="U94" s="54">
        <f t="shared" si="107"/>
        <v>0</v>
      </c>
      <c r="V94" s="55">
        <f t="shared" si="108"/>
        <v>0</v>
      </c>
    </row>
    <row r="95" spans="1:22" ht="26.25">
      <c r="A95" s="90"/>
      <c r="B95" s="106"/>
      <c r="C95" s="17">
        <v>3000</v>
      </c>
      <c r="D95" s="25" t="s">
        <v>21</v>
      </c>
      <c r="E95" s="54">
        <v>0</v>
      </c>
      <c r="F95" s="54">
        <v>0</v>
      </c>
      <c r="G95" s="55">
        <f t="shared" si="103"/>
        <v>0</v>
      </c>
      <c r="H95" s="54">
        <v>0</v>
      </c>
      <c r="I95" s="54">
        <v>0</v>
      </c>
      <c r="J95" s="55">
        <f t="shared" si="104"/>
        <v>0</v>
      </c>
      <c r="K95" s="54">
        <v>0</v>
      </c>
      <c r="L95" s="54">
        <v>0</v>
      </c>
      <c r="M95" s="55">
        <f t="shared" si="105"/>
        <v>0</v>
      </c>
      <c r="N95" s="54">
        <v>0</v>
      </c>
      <c r="O95" s="54">
        <v>0</v>
      </c>
      <c r="P95" s="55">
        <f t="shared" si="74"/>
        <v>0</v>
      </c>
      <c r="Q95" s="54">
        <v>0</v>
      </c>
      <c r="R95" s="54">
        <v>0</v>
      </c>
      <c r="S95" s="55">
        <f t="shared" si="106"/>
        <v>0</v>
      </c>
      <c r="T95" s="54">
        <f t="shared" si="107"/>
        <v>0</v>
      </c>
      <c r="U95" s="54">
        <f t="shared" si="107"/>
        <v>0</v>
      </c>
      <c r="V95" s="55">
        <f t="shared" si="108"/>
        <v>0</v>
      </c>
    </row>
    <row r="96" spans="1:22" ht="26.25">
      <c r="A96" s="90"/>
      <c r="B96" s="106"/>
      <c r="C96" s="17">
        <v>4000</v>
      </c>
      <c r="D96" s="25" t="s">
        <v>22</v>
      </c>
      <c r="E96" s="54">
        <v>0</v>
      </c>
      <c r="F96" s="54">
        <v>0</v>
      </c>
      <c r="G96" s="55">
        <f t="shared" si="103"/>
        <v>0</v>
      </c>
      <c r="H96" s="54">
        <v>0</v>
      </c>
      <c r="I96" s="54">
        <v>0</v>
      </c>
      <c r="J96" s="55">
        <f t="shared" si="104"/>
        <v>0</v>
      </c>
      <c r="K96" s="54">
        <v>0</v>
      </c>
      <c r="L96" s="54">
        <v>0</v>
      </c>
      <c r="M96" s="55">
        <f t="shared" si="105"/>
        <v>0</v>
      </c>
      <c r="N96" s="54">
        <v>0</v>
      </c>
      <c r="O96" s="54">
        <v>0</v>
      </c>
      <c r="P96" s="55">
        <f t="shared" si="74"/>
        <v>0</v>
      </c>
      <c r="Q96" s="54">
        <v>0</v>
      </c>
      <c r="R96" s="54">
        <v>0</v>
      </c>
      <c r="S96" s="55">
        <f t="shared" si="106"/>
        <v>0</v>
      </c>
      <c r="T96" s="54">
        <f t="shared" si="107"/>
        <v>0</v>
      </c>
      <c r="U96" s="54">
        <f t="shared" si="107"/>
        <v>0</v>
      </c>
      <c r="V96" s="55">
        <f t="shared" si="108"/>
        <v>0</v>
      </c>
    </row>
    <row r="97" spans="1:22" ht="26.25">
      <c r="A97" s="90"/>
      <c r="B97" s="106"/>
      <c r="C97" s="17">
        <v>5000</v>
      </c>
      <c r="D97" s="25" t="s">
        <v>23</v>
      </c>
      <c r="E97" s="54">
        <v>0</v>
      </c>
      <c r="F97" s="54">
        <v>0</v>
      </c>
      <c r="G97" s="55">
        <f t="shared" si="103"/>
        <v>0</v>
      </c>
      <c r="H97" s="54">
        <v>0</v>
      </c>
      <c r="I97" s="54">
        <v>0</v>
      </c>
      <c r="J97" s="55">
        <f t="shared" si="104"/>
        <v>0</v>
      </c>
      <c r="K97" s="54">
        <v>0</v>
      </c>
      <c r="L97" s="54">
        <v>0</v>
      </c>
      <c r="M97" s="55">
        <f t="shared" si="105"/>
        <v>0</v>
      </c>
      <c r="N97" s="54">
        <v>0</v>
      </c>
      <c r="O97" s="54">
        <v>0</v>
      </c>
      <c r="P97" s="55">
        <f t="shared" si="74"/>
        <v>0</v>
      </c>
      <c r="Q97" s="54">
        <v>0</v>
      </c>
      <c r="R97" s="54">
        <v>0</v>
      </c>
      <c r="S97" s="55">
        <f t="shared" si="106"/>
        <v>0</v>
      </c>
      <c r="T97" s="54">
        <f t="shared" si="107"/>
        <v>0</v>
      </c>
      <c r="U97" s="54">
        <f t="shared" si="107"/>
        <v>0</v>
      </c>
      <c r="V97" s="55">
        <f t="shared" si="108"/>
        <v>0</v>
      </c>
    </row>
    <row r="98" spans="1:22" ht="27" thickBot="1">
      <c r="A98" s="91"/>
      <c r="B98" s="108"/>
      <c r="C98" s="21">
        <v>6000</v>
      </c>
      <c r="D98" s="26" t="s">
        <v>24</v>
      </c>
      <c r="E98" s="56">
        <v>0</v>
      </c>
      <c r="F98" s="56">
        <v>0</v>
      </c>
      <c r="G98" s="57">
        <f t="shared" si="103"/>
        <v>0</v>
      </c>
      <c r="H98" s="56">
        <v>0</v>
      </c>
      <c r="I98" s="56">
        <v>0</v>
      </c>
      <c r="J98" s="57">
        <f t="shared" si="104"/>
        <v>0</v>
      </c>
      <c r="K98" s="56">
        <v>0</v>
      </c>
      <c r="L98" s="56">
        <v>0</v>
      </c>
      <c r="M98" s="57">
        <f t="shared" si="105"/>
        <v>0</v>
      </c>
      <c r="N98" s="56">
        <v>0</v>
      </c>
      <c r="O98" s="56">
        <v>0</v>
      </c>
      <c r="P98" s="57">
        <f t="shared" si="74"/>
        <v>0</v>
      </c>
      <c r="Q98" s="56">
        <v>0</v>
      </c>
      <c r="R98" s="56">
        <v>0</v>
      </c>
      <c r="S98" s="57">
        <f t="shared" si="106"/>
        <v>0</v>
      </c>
      <c r="T98" s="56">
        <f t="shared" si="107"/>
        <v>0</v>
      </c>
      <c r="U98" s="56">
        <f t="shared" si="107"/>
        <v>0</v>
      </c>
      <c r="V98" s="57">
        <f t="shared" si="108"/>
        <v>0</v>
      </c>
    </row>
    <row r="99" spans="1:22" ht="52.5" customHeight="1">
      <c r="A99" s="104">
        <v>5</v>
      </c>
      <c r="B99" s="105" t="s">
        <v>51</v>
      </c>
      <c r="C99" s="105"/>
      <c r="D99" s="105"/>
      <c r="E99" s="61">
        <f>E100+E107+E114</f>
        <v>3676860</v>
      </c>
      <c r="F99" s="61">
        <f t="shared" ref="F99:V99" si="109">F100+F107+F114</f>
        <v>0</v>
      </c>
      <c r="G99" s="61">
        <f t="shared" si="109"/>
        <v>3676860</v>
      </c>
      <c r="H99" s="61">
        <f t="shared" ref="H99:M99" si="110">H100+H107+H114</f>
        <v>0</v>
      </c>
      <c r="I99" s="61">
        <f t="shared" si="110"/>
        <v>0</v>
      </c>
      <c r="J99" s="61">
        <f t="shared" si="110"/>
        <v>0</v>
      </c>
      <c r="K99" s="61">
        <f t="shared" si="110"/>
        <v>0</v>
      </c>
      <c r="L99" s="61">
        <f t="shared" si="110"/>
        <v>0</v>
      </c>
      <c r="M99" s="61">
        <f t="shared" si="110"/>
        <v>0</v>
      </c>
      <c r="N99" s="61">
        <f t="shared" si="109"/>
        <v>0</v>
      </c>
      <c r="O99" s="61">
        <f t="shared" si="109"/>
        <v>0</v>
      </c>
      <c r="P99" s="61">
        <f t="shared" si="109"/>
        <v>0</v>
      </c>
      <c r="Q99" s="61">
        <f t="shared" si="109"/>
        <v>0</v>
      </c>
      <c r="R99" s="61">
        <f t="shared" si="109"/>
        <v>0</v>
      </c>
      <c r="S99" s="61">
        <f t="shared" si="109"/>
        <v>0</v>
      </c>
      <c r="T99" s="61">
        <f t="shared" si="109"/>
        <v>3676860</v>
      </c>
      <c r="U99" s="61">
        <f t="shared" si="109"/>
        <v>0</v>
      </c>
      <c r="V99" s="61">
        <f t="shared" si="109"/>
        <v>3676860</v>
      </c>
    </row>
    <row r="100" spans="1:22" ht="52.5" customHeight="1">
      <c r="A100" s="90"/>
      <c r="B100" s="106">
        <v>1</v>
      </c>
      <c r="C100" s="107" t="s">
        <v>67</v>
      </c>
      <c r="D100" s="107"/>
      <c r="E100" s="70">
        <f>SUM(E101:E106)</f>
        <v>3676860</v>
      </c>
      <c r="F100" s="70">
        <f t="shared" ref="F100:V100" si="111">SUM(F101:F106)</f>
        <v>0</v>
      </c>
      <c r="G100" s="70">
        <f t="shared" si="111"/>
        <v>3676860</v>
      </c>
      <c r="H100" s="70">
        <f t="shared" ref="H100:M100" si="112">SUM(H101:H106)</f>
        <v>0</v>
      </c>
      <c r="I100" s="70">
        <f t="shared" si="112"/>
        <v>0</v>
      </c>
      <c r="J100" s="70">
        <f t="shared" si="112"/>
        <v>0</v>
      </c>
      <c r="K100" s="70">
        <f t="shared" si="112"/>
        <v>0</v>
      </c>
      <c r="L100" s="70">
        <f t="shared" si="112"/>
        <v>0</v>
      </c>
      <c r="M100" s="70">
        <f t="shared" si="112"/>
        <v>0</v>
      </c>
      <c r="N100" s="70">
        <f t="shared" si="111"/>
        <v>0</v>
      </c>
      <c r="O100" s="70">
        <f t="shared" si="111"/>
        <v>0</v>
      </c>
      <c r="P100" s="70">
        <f t="shared" si="111"/>
        <v>0</v>
      </c>
      <c r="Q100" s="70">
        <f t="shared" si="111"/>
        <v>0</v>
      </c>
      <c r="R100" s="70">
        <f t="shared" si="111"/>
        <v>0</v>
      </c>
      <c r="S100" s="70">
        <f t="shared" si="111"/>
        <v>0</v>
      </c>
      <c r="T100" s="70">
        <f t="shared" si="111"/>
        <v>3676860</v>
      </c>
      <c r="U100" s="70">
        <f t="shared" si="111"/>
        <v>0</v>
      </c>
      <c r="V100" s="70">
        <f t="shared" si="111"/>
        <v>3676860</v>
      </c>
    </row>
    <row r="101" spans="1:22" ht="26.25">
      <c r="A101" s="90"/>
      <c r="B101" s="106"/>
      <c r="C101" s="17">
        <v>1000</v>
      </c>
      <c r="D101" s="25" t="s">
        <v>19</v>
      </c>
      <c r="E101" s="54">
        <v>0</v>
      </c>
      <c r="F101" s="54">
        <v>0</v>
      </c>
      <c r="G101" s="55">
        <f t="shared" ref="G101:G106" si="113">E101+F101</f>
        <v>0</v>
      </c>
      <c r="H101" s="54">
        <v>0</v>
      </c>
      <c r="I101" s="54">
        <v>0</v>
      </c>
      <c r="J101" s="55">
        <f t="shared" ref="J101:J106" si="114">H101+I101</f>
        <v>0</v>
      </c>
      <c r="K101" s="54">
        <v>0</v>
      </c>
      <c r="L101" s="54">
        <v>0</v>
      </c>
      <c r="M101" s="55">
        <f t="shared" ref="M101:M106" si="115">K101+L101</f>
        <v>0</v>
      </c>
      <c r="N101" s="54">
        <v>0</v>
      </c>
      <c r="O101" s="54">
        <v>0</v>
      </c>
      <c r="P101" s="55">
        <f t="shared" ref="P101:P106" si="116">N101+O101</f>
        <v>0</v>
      </c>
      <c r="Q101" s="54">
        <v>0</v>
      </c>
      <c r="R101" s="54">
        <v>0</v>
      </c>
      <c r="S101" s="55">
        <f t="shared" ref="S101:S106" si="117">Q101+R101</f>
        <v>0</v>
      </c>
      <c r="T101" s="54">
        <f t="shared" ref="T101:U106" si="118">E101-N101-Q101-K101-H101</f>
        <v>0</v>
      </c>
      <c r="U101" s="54">
        <f t="shared" si="118"/>
        <v>0</v>
      </c>
      <c r="V101" s="55">
        <f t="shared" ref="V101:V106" si="119">T101+U101</f>
        <v>0</v>
      </c>
    </row>
    <row r="102" spans="1:22" ht="26.25">
      <c r="A102" s="90"/>
      <c r="B102" s="106"/>
      <c r="C102" s="17">
        <v>2000</v>
      </c>
      <c r="D102" s="25" t="s">
        <v>20</v>
      </c>
      <c r="E102" s="54">
        <v>2913500</v>
      </c>
      <c r="F102" s="54">
        <v>0</v>
      </c>
      <c r="G102" s="55">
        <f t="shared" si="113"/>
        <v>2913500</v>
      </c>
      <c r="H102" s="54">
        <v>0</v>
      </c>
      <c r="I102" s="54">
        <v>0</v>
      </c>
      <c r="J102" s="55">
        <f t="shared" si="114"/>
        <v>0</v>
      </c>
      <c r="K102" s="54">
        <v>0</v>
      </c>
      <c r="L102" s="54">
        <v>0</v>
      </c>
      <c r="M102" s="55">
        <f t="shared" si="115"/>
        <v>0</v>
      </c>
      <c r="N102" s="54">
        <v>0</v>
      </c>
      <c r="O102" s="54">
        <v>0</v>
      </c>
      <c r="P102" s="55">
        <f t="shared" si="116"/>
        <v>0</v>
      </c>
      <c r="Q102" s="54">
        <v>0</v>
      </c>
      <c r="R102" s="54">
        <v>0</v>
      </c>
      <c r="S102" s="55">
        <f t="shared" si="117"/>
        <v>0</v>
      </c>
      <c r="T102" s="54">
        <f t="shared" si="118"/>
        <v>2913500</v>
      </c>
      <c r="U102" s="54">
        <f t="shared" si="118"/>
        <v>0</v>
      </c>
      <c r="V102" s="55">
        <f t="shared" si="119"/>
        <v>2913500</v>
      </c>
    </row>
    <row r="103" spans="1:22" ht="26.25">
      <c r="A103" s="90"/>
      <c r="B103" s="106"/>
      <c r="C103" s="17">
        <v>3000</v>
      </c>
      <c r="D103" s="25" t="s">
        <v>21</v>
      </c>
      <c r="E103" s="54">
        <v>0</v>
      </c>
      <c r="F103" s="54">
        <v>0</v>
      </c>
      <c r="G103" s="55">
        <f t="shared" si="113"/>
        <v>0</v>
      </c>
      <c r="H103" s="54">
        <v>0</v>
      </c>
      <c r="I103" s="54">
        <v>0</v>
      </c>
      <c r="J103" s="55">
        <f t="shared" si="114"/>
        <v>0</v>
      </c>
      <c r="K103" s="54">
        <v>0</v>
      </c>
      <c r="L103" s="54">
        <v>0</v>
      </c>
      <c r="M103" s="55">
        <f t="shared" si="115"/>
        <v>0</v>
      </c>
      <c r="N103" s="54">
        <v>0</v>
      </c>
      <c r="O103" s="54">
        <v>0</v>
      </c>
      <c r="P103" s="55">
        <f t="shared" si="116"/>
        <v>0</v>
      </c>
      <c r="Q103" s="54">
        <v>0</v>
      </c>
      <c r="R103" s="54">
        <v>0</v>
      </c>
      <c r="S103" s="55">
        <f t="shared" si="117"/>
        <v>0</v>
      </c>
      <c r="T103" s="54">
        <f t="shared" si="118"/>
        <v>0</v>
      </c>
      <c r="U103" s="54">
        <f t="shared" si="118"/>
        <v>0</v>
      </c>
      <c r="V103" s="55">
        <f t="shared" si="119"/>
        <v>0</v>
      </c>
    </row>
    <row r="104" spans="1:22" ht="26.25">
      <c r="A104" s="90"/>
      <c r="B104" s="106"/>
      <c r="C104" s="17">
        <v>4000</v>
      </c>
      <c r="D104" s="25" t="s">
        <v>22</v>
      </c>
      <c r="E104" s="54">
        <v>0</v>
      </c>
      <c r="F104" s="54">
        <v>0</v>
      </c>
      <c r="G104" s="55">
        <f t="shared" si="113"/>
        <v>0</v>
      </c>
      <c r="H104" s="54">
        <v>0</v>
      </c>
      <c r="I104" s="54">
        <v>0</v>
      </c>
      <c r="J104" s="55">
        <f t="shared" si="114"/>
        <v>0</v>
      </c>
      <c r="K104" s="54">
        <v>0</v>
      </c>
      <c r="L104" s="54">
        <v>0</v>
      </c>
      <c r="M104" s="55">
        <f t="shared" si="115"/>
        <v>0</v>
      </c>
      <c r="N104" s="54">
        <v>0</v>
      </c>
      <c r="O104" s="54">
        <v>0</v>
      </c>
      <c r="P104" s="55">
        <f t="shared" si="116"/>
        <v>0</v>
      </c>
      <c r="Q104" s="54">
        <v>0</v>
      </c>
      <c r="R104" s="54">
        <v>0</v>
      </c>
      <c r="S104" s="55">
        <f t="shared" si="117"/>
        <v>0</v>
      </c>
      <c r="T104" s="54">
        <f t="shared" si="118"/>
        <v>0</v>
      </c>
      <c r="U104" s="54">
        <f t="shared" si="118"/>
        <v>0</v>
      </c>
      <c r="V104" s="55">
        <f t="shared" si="119"/>
        <v>0</v>
      </c>
    </row>
    <row r="105" spans="1:22" ht="26.25">
      <c r="A105" s="90"/>
      <c r="B105" s="106"/>
      <c r="C105" s="17">
        <v>5000</v>
      </c>
      <c r="D105" s="25" t="s">
        <v>23</v>
      </c>
      <c r="E105" s="54">
        <v>763360</v>
      </c>
      <c r="F105" s="54">
        <v>0</v>
      </c>
      <c r="G105" s="55">
        <f t="shared" si="113"/>
        <v>763360</v>
      </c>
      <c r="H105" s="54">
        <v>0</v>
      </c>
      <c r="I105" s="54">
        <v>0</v>
      </c>
      <c r="J105" s="55">
        <f t="shared" si="114"/>
        <v>0</v>
      </c>
      <c r="K105" s="54">
        <v>0</v>
      </c>
      <c r="L105" s="54">
        <v>0</v>
      </c>
      <c r="M105" s="55">
        <f t="shared" si="115"/>
        <v>0</v>
      </c>
      <c r="N105" s="54">
        <v>0</v>
      </c>
      <c r="O105" s="54">
        <v>0</v>
      </c>
      <c r="P105" s="55">
        <f t="shared" si="116"/>
        <v>0</v>
      </c>
      <c r="Q105" s="54">
        <v>0</v>
      </c>
      <c r="R105" s="54">
        <v>0</v>
      </c>
      <c r="S105" s="55">
        <f t="shared" si="117"/>
        <v>0</v>
      </c>
      <c r="T105" s="54">
        <f t="shared" si="118"/>
        <v>763360</v>
      </c>
      <c r="U105" s="54">
        <f t="shared" si="118"/>
        <v>0</v>
      </c>
      <c r="V105" s="55">
        <f t="shared" si="119"/>
        <v>763360</v>
      </c>
    </row>
    <row r="106" spans="1:22" ht="26.25">
      <c r="A106" s="90"/>
      <c r="B106" s="106"/>
      <c r="C106" s="17">
        <v>6000</v>
      </c>
      <c r="D106" s="25" t="s">
        <v>24</v>
      </c>
      <c r="E106" s="54">
        <v>0</v>
      </c>
      <c r="F106" s="54">
        <v>0</v>
      </c>
      <c r="G106" s="55">
        <f t="shared" si="113"/>
        <v>0</v>
      </c>
      <c r="H106" s="54">
        <v>0</v>
      </c>
      <c r="I106" s="54">
        <v>0</v>
      </c>
      <c r="J106" s="55">
        <f t="shared" si="114"/>
        <v>0</v>
      </c>
      <c r="K106" s="54">
        <v>0</v>
      </c>
      <c r="L106" s="54">
        <v>0</v>
      </c>
      <c r="M106" s="55">
        <f t="shared" si="115"/>
        <v>0</v>
      </c>
      <c r="N106" s="54">
        <v>0</v>
      </c>
      <c r="O106" s="54">
        <v>0</v>
      </c>
      <c r="P106" s="55">
        <f t="shared" si="116"/>
        <v>0</v>
      </c>
      <c r="Q106" s="54">
        <v>0</v>
      </c>
      <c r="R106" s="54">
        <v>0</v>
      </c>
      <c r="S106" s="55">
        <f t="shared" si="117"/>
        <v>0</v>
      </c>
      <c r="T106" s="54">
        <f t="shared" si="118"/>
        <v>0</v>
      </c>
      <c r="U106" s="54">
        <f t="shared" si="118"/>
        <v>0</v>
      </c>
      <c r="V106" s="55">
        <f t="shared" si="119"/>
        <v>0</v>
      </c>
    </row>
    <row r="107" spans="1:22" ht="52.5" customHeight="1">
      <c r="A107" s="90"/>
      <c r="B107" s="106">
        <v>2</v>
      </c>
      <c r="C107" s="107" t="s">
        <v>68</v>
      </c>
      <c r="D107" s="107"/>
      <c r="E107" s="70">
        <f>SUM(E108:E113)</f>
        <v>0</v>
      </c>
      <c r="F107" s="70">
        <f t="shared" ref="F107:V107" si="120">SUM(F108:F113)</f>
        <v>0</v>
      </c>
      <c r="G107" s="70">
        <f t="shared" si="120"/>
        <v>0</v>
      </c>
      <c r="H107" s="70">
        <f t="shared" ref="H107:M107" si="121">SUM(H108:H113)</f>
        <v>0</v>
      </c>
      <c r="I107" s="70">
        <f t="shared" si="121"/>
        <v>0</v>
      </c>
      <c r="J107" s="70">
        <f t="shared" si="121"/>
        <v>0</v>
      </c>
      <c r="K107" s="70">
        <f t="shared" si="121"/>
        <v>0</v>
      </c>
      <c r="L107" s="70">
        <f t="shared" si="121"/>
        <v>0</v>
      </c>
      <c r="M107" s="70">
        <f t="shared" si="121"/>
        <v>0</v>
      </c>
      <c r="N107" s="70">
        <f t="shared" si="120"/>
        <v>0</v>
      </c>
      <c r="O107" s="70">
        <f t="shared" si="120"/>
        <v>0</v>
      </c>
      <c r="P107" s="70">
        <f t="shared" si="120"/>
        <v>0</v>
      </c>
      <c r="Q107" s="70">
        <f t="shared" si="120"/>
        <v>0</v>
      </c>
      <c r="R107" s="70">
        <f t="shared" si="120"/>
        <v>0</v>
      </c>
      <c r="S107" s="70">
        <f t="shared" si="120"/>
        <v>0</v>
      </c>
      <c r="T107" s="70">
        <f t="shared" si="120"/>
        <v>0</v>
      </c>
      <c r="U107" s="70">
        <f t="shared" si="120"/>
        <v>0</v>
      </c>
      <c r="V107" s="70">
        <f t="shared" si="120"/>
        <v>0</v>
      </c>
    </row>
    <row r="108" spans="1:22" ht="26.25">
      <c r="A108" s="90"/>
      <c r="B108" s="106"/>
      <c r="C108" s="17">
        <v>1000</v>
      </c>
      <c r="D108" s="25" t="s">
        <v>19</v>
      </c>
      <c r="E108" s="54">
        <v>0</v>
      </c>
      <c r="F108" s="54">
        <v>0</v>
      </c>
      <c r="G108" s="55">
        <f t="shared" ref="G108:G113" si="122">E108+F108</f>
        <v>0</v>
      </c>
      <c r="H108" s="54">
        <v>0</v>
      </c>
      <c r="I108" s="54">
        <v>0</v>
      </c>
      <c r="J108" s="55">
        <f t="shared" ref="J108:J113" si="123">H108+I108</f>
        <v>0</v>
      </c>
      <c r="K108" s="54">
        <v>0</v>
      </c>
      <c r="L108" s="54">
        <v>0</v>
      </c>
      <c r="M108" s="55">
        <f t="shared" ref="M108:M113" si="124">K108+L108</f>
        <v>0</v>
      </c>
      <c r="N108" s="54">
        <v>0</v>
      </c>
      <c r="O108" s="54">
        <v>0</v>
      </c>
      <c r="P108" s="55">
        <f t="shared" ref="P108:P113" si="125">N108+O108</f>
        <v>0</v>
      </c>
      <c r="Q108" s="54">
        <v>0</v>
      </c>
      <c r="R108" s="54">
        <v>0</v>
      </c>
      <c r="S108" s="55">
        <f t="shared" ref="S108:S113" si="126">Q108+R108</f>
        <v>0</v>
      </c>
      <c r="T108" s="54">
        <f t="shared" ref="T108:U113" si="127">E108-N108-Q108-K108-H108</f>
        <v>0</v>
      </c>
      <c r="U108" s="54">
        <f t="shared" si="127"/>
        <v>0</v>
      </c>
      <c r="V108" s="55">
        <f t="shared" ref="V108:V113" si="128">T108+U108</f>
        <v>0</v>
      </c>
    </row>
    <row r="109" spans="1:22" ht="26.25">
      <c r="A109" s="90"/>
      <c r="B109" s="106"/>
      <c r="C109" s="17">
        <v>2000</v>
      </c>
      <c r="D109" s="25" t="s">
        <v>20</v>
      </c>
      <c r="E109" s="54">
        <v>0</v>
      </c>
      <c r="F109" s="54">
        <v>0</v>
      </c>
      <c r="G109" s="55">
        <f t="shared" si="122"/>
        <v>0</v>
      </c>
      <c r="H109" s="54">
        <v>0</v>
      </c>
      <c r="I109" s="54">
        <v>0</v>
      </c>
      <c r="J109" s="55">
        <f t="shared" si="123"/>
        <v>0</v>
      </c>
      <c r="K109" s="54">
        <v>0</v>
      </c>
      <c r="L109" s="54">
        <v>0</v>
      </c>
      <c r="M109" s="55">
        <f t="shared" si="124"/>
        <v>0</v>
      </c>
      <c r="N109" s="54">
        <v>0</v>
      </c>
      <c r="O109" s="54">
        <v>0</v>
      </c>
      <c r="P109" s="55">
        <f t="shared" si="125"/>
        <v>0</v>
      </c>
      <c r="Q109" s="54">
        <v>0</v>
      </c>
      <c r="R109" s="54">
        <v>0</v>
      </c>
      <c r="S109" s="55">
        <f t="shared" si="126"/>
        <v>0</v>
      </c>
      <c r="T109" s="54">
        <f t="shared" si="127"/>
        <v>0</v>
      </c>
      <c r="U109" s="54">
        <f t="shared" si="127"/>
        <v>0</v>
      </c>
      <c r="V109" s="55">
        <f t="shared" si="128"/>
        <v>0</v>
      </c>
    </row>
    <row r="110" spans="1:22" ht="26.25">
      <c r="A110" s="90"/>
      <c r="B110" s="106"/>
      <c r="C110" s="17">
        <v>3000</v>
      </c>
      <c r="D110" s="25" t="s">
        <v>21</v>
      </c>
      <c r="E110" s="54">
        <v>0</v>
      </c>
      <c r="F110" s="54">
        <v>0</v>
      </c>
      <c r="G110" s="55">
        <f t="shared" si="122"/>
        <v>0</v>
      </c>
      <c r="H110" s="54">
        <v>0</v>
      </c>
      <c r="I110" s="54">
        <v>0</v>
      </c>
      <c r="J110" s="55">
        <f t="shared" si="123"/>
        <v>0</v>
      </c>
      <c r="K110" s="54">
        <v>0</v>
      </c>
      <c r="L110" s="54">
        <v>0</v>
      </c>
      <c r="M110" s="55">
        <f t="shared" si="124"/>
        <v>0</v>
      </c>
      <c r="N110" s="54">
        <v>0</v>
      </c>
      <c r="O110" s="54">
        <v>0</v>
      </c>
      <c r="P110" s="55">
        <f t="shared" si="125"/>
        <v>0</v>
      </c>
      <c r="Q110" s="54">
        <v>0</v>
      </c>
      <c r="R110" s="54">
        <v>0</v>
      </c>
      <c r="S110" s="55">
        <f t="shared" si="126"/>
        <v>0</v>
      </c>
      <c r="T110" s="54">
        <f t="shared" si="127"/>
        <v>0</v>
      </c>
      <c r="U110" s="54">
        <f t="shared" si="127"/>
        <v>0</v>
      </c>
      <c r="V110" s="55">
        <f t="shared" si="128"/>
        <v>0</v>
      </c>
    </row>
    <row r="111" spans="1:22" ht="26.25">
      <c r="A111" s="90"/>
      <c r="B111" s="106"/>
      <c r="C111" s="17">
        <v>4000</v>
      </c>
      <c r="D111" s="25" t="s">
        <v>22</v>
      </c>
      <c r="E111" s="54">
        <v>0</v>
      </c>
      <c r="F111" s="54">
        <v>0</v>
      </c>
      <c r="G111" s="55">
        <f t="shared" si="122"/>
        <v>0</v>
      </c>
      <c r="H111" s="54">
        <v>0</v>
      </c>
      <c r="I111" s="54">
        <v>0</v>
      </c>
      <c r="J111" s="55">
        <f t="shared" si="123"/>
        <v>0</v>
      </c>
      <c r="K111" s="54">
        <v>0</v>
      </c>
      <c r="L111" s="54">
        <v>0</v>
      </c>
      <c r="M111" s="55">
        <f t="shared" si="124"/>
        <v>0</v>
      </c>
      <c r="N111" s="54">
        <v>0</v>
      </c>
      <c r="O111" s="54">
        <v>0</v>
      </c>
      <c r="P111" s="55">
        <f t="shared" si="125"/>
        <v>0</v>
      </c>
      <c r="Q111" s="54">
        <v>0</v>
      </c>
      <c r="R111" s="54">
        <v>0</v>
      </c>
      <c r="S111" s="55">
        <f t="shared" si="126"/>
        <v>0</v>
      </c>
      <c r="T111" s="54">
        <f t="shared" si="127"/>
        <v>0</v>
      </c>
      <c r="U111" s="54">
        <f t="shared" si="127"/>
        <v>0</v>
      </c>
      <c r="V111" s="55">
        <f t="shared" si="128"/>
        <v>0</v>
      </c>
    </row>
    <row r="112" spans="1:22" ht="26.25">
      <c r="A112" s="90"/>
      <c r="B112" s="106"/>
      <c r="C112" s="17">
        <v>5000</v>
      </c>
      <c r="D112" s="25" t="s">
        <v>23</v>
      </c>
      <c r="E112" s="54">
        <v>0</v>
      </c>
      <c r="F112" s="54">
        <v>0</v>
      </c>
      <c r="G112" s="55">
        <f t="shared" si="122"/>
        <v>0</v>
      </c>
      <c r="H112" s="54">
        <v>0</v>
      </c>
      <c r="I112" s="54">
        <v>0</v>
      </c>
      <c r="J112" s="55">
        <f t="shared" si="123"/>
        <v>0</v>
      </c>
      <c r="K112" s="54">
        <v>0</v>
      </c>
      <c r="L112" s="54">
        <v>0</v>
      </c>
      <c r="M112" s="55">
        <f t="shared" si="124"/>
        <v>0</v>
      </c>
      <c r="N112" s="54">
        <v>0</v>
      </c>
      <c r="O112" s="54">
        <v>0</v>
      </c>
      <c r="P112" s="55">
        <f t="shared" si="125"/>
        <v>0</v>
      </c>
      <c r="Q112" s="54">
        <v>0</v>
      </c>
      <c r="R112" s="54">
        <v>0</v>
      </c>
      <c r="S112" s="55">
        <f t="shared" si="126"/>
        <v>0</v>
      </c>
      <c r="T112" s="54">
        <f t="shared" si="127"/>
        <v>0</v>
      </c>
      <c r="U112" s="54">
        <f t="shared" si="127"/>
        <v>0</v>
      </c>
      <c r="V112" s="55">
        <f t="shared" si="128"/>
        <v>0</v>
      </c>
    </row>
    <row r="113" spans="1:22" ht="26.25">
      <c r="A113" s="90"/>
      <c r="B113" s="106"/>
      <c r="C113" s="17">
        <v>6000</v>
      </c>
      <c r="D113" s="25" t="s">
        <v>24</v>
      </c>
      <c r="E113" s="54">
        <v>0</v>
      </c>
      <c r="F113" s="54">
        <v>0</v>
      </c>
      <c r="G113" s="55">
        <f t="shared" si="122"/>
        <v>0</v>
      </c>
      <c r="H113" s="54">
        <v>0</v>
      </c>
      <c r="I113" s="54">
        <v>0</v>
      </c>
      <c r="J113" s="55">
        <f t="shared" si="123"/>
        <v>0</v>
      </c>
      <c r="K113" s="54">
        <v>0</v>
      </c>
      <c r="L113" s="54">
        <v>0</v>
      </c>
      <c r="M113" s="55">
        <f t="shared" si="124"/>
        <v>0</v>
      </c>
      <c r="N113" s="54">
        <v>0</v>
      </c>
      <c r="O113" s="54">
        <v>0</v>
      </c>
      <c r="P113" s="55">
        <f t="shared" si="125"/>
        <v>0</v>
      </c>
      <c r="Q113" s="54">
        <v>0</v>
      </c>
      <c r="R113" s="54">
        <v>0</v>
      </c>
      <c r="S113" s="55">
        <f t="shared" si="126"/>
        <v>0</v>
      </c>
      <c r="T113" s="54">
        <f t="shared" si="127"/>
        <v>0</v>
      </c>
      <c r="U113" s="54">
        <f t="shared" si="127"/>
        <v>0</v>
      </c>
      <c r="V113" s="55">
        <f t="shared" si="128"/>
        <v>0</v>
      </c>
    </row>
    <row r="114" spans="1:22" ht="52.5" customHeight="1">
      <c r="A114" s="90"/>
      <c r="B114" s="106">
        <v>3</v>
      </c>
      <c r="C114" s="107" t="s">
        <v>69</v>
      </c>
      <c r="D114" s="107"/>
      <c r="E114" s="70">
        <f>SUM(E115:E120)</f>
        <v>0</v>
      </c>
      <c r="F114" s="70">
        <f t="shared" ref="F114:V114" si="129">SUM(F115:F120)</f>
        <v>0</v>
      </c>
      <c r="G114" s="70">
        <f t="shared" si="129"/>
        <v>0</v>
      </c>
      <c r="H114" s="70">
        <f t="shared" ref="H114:M114" si="130">SUM(H115:H120)</f>
        <v>0</v>
      </c>
      <c r="I114" s="70">
        <f t="shared" si="130"/>
        <v>0</v>
      </c>
      <c r="J114" s="70">
        <f t="shared" si="130"/>
        <v>0</v>
      </c>
      <c r="K114" s="70">
        <f t="shared" si="130"/>
        <v>0</v>
      </c>
      <c r="L114" s="70">
        <f t="shared" si="130"/>
        <v>0</v>
      </c>
      <c r="M114" s="70">
        <f t="shared" si="130"/>
        <v>0</v>
      </c>
      <c r="N114" s="70">
        <f t="shared" si="129"/>
        <v>0</v>
      </c>
      <c r="O114" s="70">
        <f t="shared" si="129"/>
        <v>0</v>
      </c>
      <c r="P114" s="70">
        <f t="shared" si="129"/>
        <v>0</v>
      </c>
      <c r="Q114" s="70">
        <f t="shared" si="129"/>
        <v>0</v>
      </c>
      <c r="R114" s="70">
        <f t="shared" si="129"/>
        <v>0</v>
      </c>
      <c r="S114" s="70">
        <f t="shared" si="129"/>
        <v>0</v>
      </c>
      <c r="T114" s="70">
        <f t="shared" si="129"/>
        <v>0</v>
      </c>
      <c r="U114" s="70">
        <f t="shared" si="129"/>
        <v>0</v>
      </c>
      <c r="V114" s="70">
        <f t="shared" si="129"/>
        <v>0</v>
      </c>
    </row>
    <row r="115" spans="1:22" ht="26.25">
      <c r="A115" s="90"/>
      <c r="B115" s="106"/>
      <c r="C115" s="17">
        <v>1000</v>
      </c>
      <c r="D115" s="25" t="s">
        <v>19</v>
      </c>
      <c r="E115" s="54">
        <v>0</v>
      </c>
      <c r="F115" s="54">
        <v>0</v>
      </c>
      <c r="G115" s="55">
        <f t="shared" ref="G115:G120" si="131">E115+F115</f>
        <v>0</v>
      </c>
      <c r="H115" s="54">
        <v>0</v>
      </c>
      <c r="I115" s="54">
        <v>0</v>
      </c>
      <c r="J115" s="55">
        <f t="shared" ref="J115:J120" si="132">H115+I115</f>
        <v>0</v>
      </c>
      <c r="K115" s="54">
        <v>0</v>
      </c>
      <c r="L115" s="54">
        <v>0</v>
      </c>
      <c r="M115" s="55">
        <f t="shared" ref="M115:M120" si="133">K115+L115</f>
        <v>0</v>
      </c>
      <c r="N115" s="54">
        <v>0</v>
      </c>
      <c r="O115" s="54">
        <v>0</v>
      </c>
      <c r="P115" s="55">
        <f t="shared" ref="P115:P120" si="134">N115+O115</f>
        <v>0</v>
      </c>
      <c r="Q115" s="54">
        <v>0</v>
      </c>
      <c r="R115" s="54">
        <v>0</v>
      </c>
      <c r="S115" s="55">
        <f t="shared" ref="S115:S120" si="135">Q115+R115</f>
        <v>0</v>
      </c>
      <c r="T115" s="54">
        <f t="shared" ref="T115:U120" si="136">E115-N115-Q115-K115-H115</f>
        <v>0</v>
      </c>
      <c r="U115" s="54">
        <f t="shared" si="136"/>
        <v>0</v>
      </c>
      <c r="V115" s="55">
        <f t="shared" ref="V115:V120" si="137">T115+U115</f>
        <v>0</v>
      </c>
    </row>
    <row r="116" spans="1:22" ht="26.25">
      <c r="A116" s="90"/>
      <c r="B116" s="106"/>
      <c r="C116" s="17">
        <v>2000</v>
      </c>
      <c r="D116" s="25" t="s">
        <v>20</v>
      </c>
      <c r="E116" s="54">
        <v>0</v>
      </c>
      <c r="F116" s="54">
        <v>0</v>
      </c>
      <c r="G116" s="55">
        <f t="shared" si="131"/>
        <v>0</v>
      </c>
      <c r="H116" s="54">
        <v>0</v>
      </c>
      <c r="I116" s="54">
        <v>0</v>
      </c>
      <c r="J116" s="55">
        <f t="shared" si="132"/>
        <v>0</v>
      </c>
      <c r="K116" s="54">
        <v>0</v>
      </c>
      <c r="L116" s="54">
        <v>0</v>
      </c>
      <c r="M116" s="55">
        <f t="shared" si="133"/>
        <v>0</v>
      </c>
      <c r="N116" s="54">
        <v>0</v>
      </c>
      <c r="O116" s="54">
        <v>0</v>
      </c>
      <c r="P116" s="55">
        <f t="shared" si="134"/>
        <v>0</v>
      </c>
      <c r="Q116" s="54">
        <v>0</v>
      </c>
      <c r="R116" s="54">
        <v>0</v>
      </c>
      <c r="S116" s="55">
        <f t="shared" si="135"/>
        <v>0</v>
      </c>
      <c r="T116" s="54">
        <f t="shared" si="136"/>
        <v>0</v>
      </c>
      <c r="U116" s="54">
        <f t="shared" si="136"/>
        <v>0</v>
      </c>
      <c r="V116" s="55">
        <f t="shared" si="137"/>
        <v>0</v>
      </c>
    </row>
    <row r="117" spans="1:22" ht="26.25">
      <c r="A117" s="90"/>
      <c r="B117" s="106"/>
      <c r="C117" s="17">
        <v>3000</v>
      </c>
      <c r="D117" s="25" t="s">
        <v>21</v>
      </c>
      <c r="E117" s="54">
        <v>0</v>
      </c>
      <c r="F117" s="54">
        <v>0</v>
      </c>
      <c r="G117" s="55">
        <f t="shared" si="131"/>
        <v>0</v>
      </c>
      <c r="H117" s="54">
        <v>0</v>
      </c>
      <c r="I117" s="54">
        <v>0</v>
      </c>
      <c r="J117" s="55">
        <f t="shared" si="132"/>
        <v>0</v>
      </c>
      <c r="K117" s="54">
        <v>0</v>
      </c>
      <c r="L117" s="54">
        <v>0</v>
      </c>
      <c r="M117" s="55">
        <f t="shared" si="133"/>
        <v>0</v>
      </c>
      <c r="N117" s="54">
        <v>0</v>
      </c>
      <c r="O117" s="54">
        <v>0</v>
      </c>
      <c r="P117" s="55">
        <f t="shared" si="134"/>
        <v>0</v>
      </c>
      <c r="Q117" s="54">
        <v>0</v>
      </c>
      <c r="R117" s="54">
        <v>0</v>
      </c>
      <c r="S117" s="55">
        <f t="shared" si="135"/>
        <v>0</v>
      </c>
      <c r="T117" s="54">
        <f t="shared" si="136"/>
        <v>0</v>
      </c>
      <c r="U117" s="54">
        <f t="shared" si="136"/>
        <v>0</v>
      </c>
      <c r="V117" s="55">
        <f t="shared" si="137"/>
        <v>0</v>
      </c>
    </row>
    <row r="118" spans="1:22" ht="26.25">
      <c r="A118" s="90"/>
      <c r="B118" s="106"/>
      <c r="C118" s="17">
        <v>4000</v>
      </c>
      <c r="D118" s="25" t="s">
        <v>22</v>
      </c>
      <c r="E118" s="54">
        <v>0</v>
      </c>
      <c r="F118" s="54">
        <v>0</v>
      </c>
      <c r="G118" s="55">
        <f t="shared" si="131"/>
        <v>0</v>
      </c>
      <c r="H118" s="54">
        <v>0</v>
      </c>
      <c r="I118" s="54">
        <v>0</v>
      </c>
      <c r="J118" s="55">
        <f t="shared" si="132"/>
        <v>0</v>
      </c>
      <c r="K118" s="54">
        <v>0</v>
      </c>
      <c r="L118" s="54">
        <v>0</v>
      </c>
      <c r="M118" s="55">
        <f t="shared" si="133"/>
        <v>0</v>
      </c>
      <c r="N118" s="54">
        <v>0</v>
      </c>
      <c r="O118" s="54">
        <v>0</v>
      </c>
      <c r="P118" s="55">
        <f t="shared" si="134"/>
        <v>0</v>
      </c>
      <c r="Q118" s="54">
        <v>0</v>
      </c>
      <c r="R118" s="54">
        <v>0</v>
      </c>
      <c r="S118" s="55">
        <f t="shared" si="135"/>
        <v>0</v>
      </c>
      <c r="T118" s="54">
        <f t="shared" si="136"/>
        <v>0</v>
      </c>
      <c r="U118" s="54">
        <f t="shared" si="136"/>
        <v>0</v>
      </c>
      <c r="V118" s="55">
        <f t="shared" si="137"/>
        <v>0</v>
      </c>
    </row>
    <row r="119" spans="1:22" ht="26.25">
      <c r="A119" s="90"/>
      <c r="B119" s="106"/>
      <c r="C119" s="17">
        <v>5000</v>
      </c>
      <c r="D119" s="25" t="s">
        <v>23</v>
      </c>
      <c r="E119" s="54">
        <v>0</v>
      </c>
      <c r="F119" s="54">
        <v>0</v>
      </c>
      <c r="G119" s="55">
        <f t="shared" si="131"/>
        <v>0</v>
      </c>
      <c r="H119" s="54">
        <v>0</v>
      </c>
      <c r="I119" s="54">
        <v>0</v>
      </c>
      <c r="J119" s="55">
        <f t="shared" si="132"/>
        <v>0</v>
      </c>
      <c r="K119" s="54">
        <v>0</v>
      </c>
      <c r="L119" s="54">
        <v>0</v>
      </c>
      <c r="M119" s="55">
        <f t="shared" si="133"/>
        <v>0</v>
      </c>
      <c r="N119" s="54">
        <v>0</v>
      </c>
      <c r="O119" s="54">
        <v>0</v>
      </c>
      <c r="P119" s="55">
        <f t="shared" si="134"/>
        <v>0</v>
      </c>
      <c r="Q119" s="54">
        <v>0</v>
      </c>
      <c r="R119" s="54">
        <v>0</v>
      </c>
      <c r="S119" s="55">
        <f t="shared" si="135"/>
        <v>0</v>
      </c>
      <c r="T119" s="54">
        <f t="shared" si="136"/>
        <v>0</v>
      </c>
      <c r="U119" s="54">
        <f t="shared" si="136"/>
        <v>0</v>
      </c>
      <c r="V119" s="55">
        <f t="shared" si="137"/>
        <v>0</v>
      </c>
    </row>
    <row r="120" spans="1:22" ht="27" thickBot="1">
      <c r="A120" s="91"/>
      <c r="B120" s="108"/>
      <c r="C120" s="21">
        <v>6000</v>
      </c>
      <c r="D120" s="26" t="s">
        <v>24</v>
      </c>
      <c r="E120" s="56">
        <v>0</v>
      </c>
      <c r="F120" s="56">
        <v>0</v>
      </c>
      <c r="G120" s="57">
        <f t="shared" si="131"/>
        <v>0</v>
      </c>
      <c r="H120" s="56">
        <v>0</v>
      </c>
      <c r="I120" s="56">
        <v>0</v>
      </c>
      <c r="J120" s="57">
        <f t="shared" si="132"/>
        <v>0</v>
      </c>
      <c r="K120" s="56">
        <v>0</v>
      </c>
      <c r="L120" s="56">
        <v>0</v>
      </c>
      <c r="M120" s="57">
        <f t="shared" si="133"/>
        <v>0</v>
      </c>
      <c r="N120" s="56">
        <v>0</v>
      </c>
      <c r="O120" s="56">
        <v>0</v>
      </c>
      <c r="P120" s="57">
        <f t="shared" si="134"/>
        <v>0</v>
      </c>
      <c r="Q120" s="56">
        <v>0</v>
      </c>
      <c r="R120" s="56">
        <v>0</v>
      </c>
      <c r="S120" s="57">
        <f t="shared" si="135"/>
        <v>0</v>
      </c>
      <c r="T120" s="56">
        <f t="shared" si="136"/>
        <v>0</v>
      </c>
      <c r="U120" s="56">
        <f t="shared" si="136"/>
        <v>0</v>
      </c>
      <c r="V120" s="57">
        <f t="shared" si="137"/>
        <v>0</v>
      </c>
    </row>
    <row r="121" spans="1:22" ht="52.5" customHeight="1">
      <c r="A121" s="104">
        <v>6</v>
      </c>
      <c r="B121" s="105" t="s">
        <v>52</v>
      </c>
      <c r="C121" s="105"/>
      <c r="D121" s="105"/>
      <c r="E121" s="61">
        <f>SUM(E122:E127)</f>
        <v>7665808.8600000003</v>
      </c>
      <c r="F121" s="61">
        <f t="shared" ref="F121:V121" si="138">SUM(F122:F127)</f>
        <v>0</v>
      </c>
      <c r="G121" s="61">
        <f t="shared" si="138"/>
        <v>7665808.8600000003</v>
      </c>
      <c r="H121" s="61">
        <f t="shared" ref="H121:M121" si="139">SUM(H122:H127)</f>
        <v>0</v>
      </c>
      <c r="I121" s="61">
        <f t="shared" si="139"/>
        <v>0</v>
      </c>
      <c r="J121" s="61">
        <f t="shared" si="139"/>
        <v>0</v>
      </c>
      <c r="K121" s="61">
        <f t="shared" si="139"/>
        <v>0</v>
      </c>
      <c r="L121" s="61">
        <f t="shared" si="139"/>
        <v>0</v>
      </c>
      <c r="M121" s="61">
        <f t="shared" si="139"/>
        <v>0</v>
      </c>
      <c r="N121" s="61">
        <f t="shared" si="138"/>
        <v>0</v>
      </c>
      <c r="O121" s="61">
        <f t="shared" si="138"/>
        <v>0</v>
      </c>
      <c r="P121" s="61">
        <f t="shared" si="138"/>
        <v>0</v>
      </c>
      <c r="Q121" s="61">
        <f t="shared" si="138"/>
        <v>0</v>
      </c>
      <c r="R121" s="61">
        <f t="shared" si="138"/>
        <v>0</v>
      </c>
      <c r="S121" s="61">
        <f t="shared" si="138"/>
        <v>0</v>
      </c>
      <c r="T121" s="61">
        <f t="shared" si="138"/>
        <v>7665808.8600000003</v>
      </c>
      <c r="U121" s="61">
        <f t="shared" si="138"/>
        <v>0</v>
      </c>
      <c r="V121" s="61">
        <f t="shared" si="138"/>
        <v>7665808.8600000003</v>
      </c>
    </row>
    <row r="122" spans="1:22" ht="26.25">
      <c r="A122" s="90"/>
      <c r="B122" s="110"/>
      <c r="C122" s="17">
        <v>1000</v>
      </c>
      <c r="D122" s="25" t="s">
        <v>19</v>
      </c>
      <c r="E122" s="54">
        <v>0</v>
      </c>
      <c r="F122" s="54">
        <v>0</v>
      </c>
      <c r="G122" s="55">
        <f t="shared" ref="G122:G127" si="140">E122+F122</f>
        <v>0</v>
      </c>
      <c r="H122" s="54">
        <v>0</v>
      </c>
      <c r="I122" s="54">
        <v>0</v>
      </c>
      <c r="J122" s="55">
        <f t="shared" ref="J122:J127" si="141">H122+I122</f>
        <v>0</v>
      </c>
      <c r="K122" s="54">
        <v>0</v>
      </c>
      <c r="L122" s="54">
        <v>0</v>
      </c>
      <c r="M122" s="55">
        <f t="shared" ref="M122:M127" si="142">K122+L122</f>
        <v>0</v>
      </c>
      <c r="N122" s="54">
        <v>0</v>
      </c>
      <c r="O122" s="54">
        <v>0</v>
      </c>
      <c r="P122" s="55">
        <f t="shared" ref="P122:P127" si="143">N122+O122</f>
        <v>0</v>
      </c>
      <c r="Q122" s="54">
        <v>0</v>
      </c>
      <c r="R122" s="54">
        <v>0</v>
      </c>
      <c r="S122" s="55">
        <f t="shared" ref="S122:S127" si="144">Q122+R122</f>
        <v>0</v>
      </c>
      <c r="T122" s="54">
        <f t="shared" ref="T122:U127" si="145">E122-N122-Q122-K122-H122</f>
        <v>0</v>
      </c>
      <c r="U122" s="54">
        <f t="shared" si="145"/>
        <v>0</v>
      </c>
      <c r="V122" s="55">
        <f t="shared" ref="V122:V128" si="146">T122+U122</f>
        <v>0</v>
      </c>
    </row>
    <row r="123" spans="1:22" ht="26.25">
      <c r="A123" s="90"/>
      <c r="B123" s="110"/>
      <c r="C123" s="17">
        <v>2000</v>
      </c>
      <c r="D123" s="25" t="s">
        <v>20</v>
      </c>
      <c r="E123" s="54">
        <v>20000</v>
      </c>
      <c r="F123" s="54">
        <v>0</v>
      </c>
      <c r="G123" s="55">
        <f t="shared" si="140"/>
        <v>20000</v>
      </c>
      <c r="H123" s="54">
        <v>0</v>
      </c>
      <c r="I123" s="54">
        <v>0</v>
      </c>
      <c r="J123" s="55">
        <f t="shared" si="141"/>
        <v>0</v>
      </c>
      <c r="K123" s="54">
        <v>0</v>
      </c>
      <c r="L123" s="54">
        <v>0</v>
      </c>
      <c r="M123" s="55">
        <f t="shared" si="142"/>
        <v>0</v>
      </c>
      <c r="N123" s="54">
        <v>0</v>
      </c>
      <c r="O123" s="54">
        <v>0</v>
      </c>
      <c r="P123" s="55">
        <f t="shared" si="143"/>
        <v>0</v>
      </c>
      <c r="Q123" s="54">
        <v>0</v>
      </c>
      <c r="R123" s="54">
        <v>0</v>
      </c>
      <c r="S123" s="55">
        <f t="shared" si="144"/>
        <v>0</v>
      </c>
      <c r="T123" s="54">
        <f t="shared" si="145"/>
        <v>20000</v>
      </c>
      <c r="U123" s="54">
        <f t="shared" si="145"/>
        <v>0</v>
      </c>
      <c r="V123" s="55">
        <f t="shared" si="146"/>
        <v>20000</v>
      </c>
    </row>
    <row r="124" spans="1:22" ht="26.25">
      <c r="A124" s="90"/>
      <c r="B124" s="110"/>
      <c r="C124" s="17">
        <v>3000</v>
      </c>
      <c r="D124" s="25" t="s">
        <v>21</v>
      </c>
      <c r="E124" s="54">
        <v>0</v>
      </c>
      <c r="F124" s="54">
        <v>0</v>
      </c>
      <c r="G124" s="55">
        <f t="shared" si="140"/>
        <v>0</v>
      </c>
      <c r="H124" s="54">
        <v>0</v>
      </c>
      <c r="I124" s="54">
        <v>0</v>
      </c>
      <c r="J124" s="55">
        <f t="shared" si="141"/>
        <v>0</v>
      </c>
      <c r="K124" s="54">
        <v>0</v>
      </c>
      <c r="L124" s="54">
        <v>0</v>
      </c>
      <c r="M124" s="55">
        <f t="shared" si="142"/>
        <v>0</v>
      </c>
      <c r="N124" s="54">
        <v>0</v>
      </c>
      <c r="O124" s="54">
        <v>0</v>
      </c>
      <c r="P124" s="55">
        <f t="shared" si="143"/>
        <v>0</v>
      </c>
      <c r="Q124" s="54">
        <v>0</v>
      </c>
      <c r="R124" s="54">
        <v>0</v>
      </c>
      <c r="S124" s="55">
        <f t="shared" si="144"/>
        <v>0</v>
      </c>
      <c r="T124" s="54">
        <f t="shared" si="145"/>
        <v>0</v>
      </c>
      <c r="U124" s="54">
        <f t="shared" si="145"/>
        <v>0</v>
      </c>
      <c r="V124" s="55">
        <f t="shared" si="146"/>
        <v>0</v>
      </c>
    </row>
    <row r="125" spans="1:22" ht="26.25">
      <c r="A125" s="90"/>
      <c r="B125" s="110"/>
      <c r="C125" s="17">
        <v>4000</v>
      </c>
      <c r="D125" s="25" t="s">
        <v>22</v>
      </c>
      <c r="E125" s="54">
        <v>0</v>
      </c>
      <c r="F125" s="54">
        <v>0</v>
      </c>
      <c r="G125" s="55">
        <f t="shared" si="140"/>
        <v>0</v>
      </c>
      <c r="H125" s="54">
        <v>0</v>
      </c>
      <c r="I125" s="54">
        <v>0</v>
      </c>
      <c r="J125" s="55">
        <f t="shared" si="141"/>
        <v>0</v>
      </c>
      <c r="K125" s="54">
        <v>0</v>
      </c>
      <c r="L125" s="54">
        <v>0</v>
      </c>
      <c r="M125" s="55">
        <f t="shared" si="142"/>
        <v>0</v>
      </c>
      <c r="N125" s="54">
        <v>0</v>
      </c>
      <c r="O125" s="54">
        <v>0</v>
      </c>
      <c r="P125" s="55">
        <f t="shared" si="143"/>
        <v>0</v>
      </c>
      <c r="Q125" s="54">
        <v>0</v>
      </c>
      <c r="R125" s="54">
        <v>0</v>
      </c>
      <c r="S125" s="55">
        <f t="shared" si="144"/>
        <v>0</v>
      </c>
      <c r="T125" s="54">
        <f t="shared" si="145"/>
        <v>0</v>
      </c>
      <c r="U125" s="54">
        <f t="shared" si="145"/>
        <v>0</v>
      </c>
      <c r="V125" s="55">
        <f t="shared" si="146"/>
        <v>0</v>
      </c>
    </row>
    <row r="126" spans="1:22" ht="26.25">
      <c r="A126" s="90"/>
      <c r="B126" s="110"/>
      <c r="C126" s="17">
        <v>5000</v>
      </c>
      <c r="D126" s="25" t="s">
        <v>23</v>
      </c>
      <c r="E126" s="54">
        <v>7645808.8600000003</v>
      </c>
      <c r="F126" s="54">
        <v>0</v>
      </c>
      <c r="G126" s="55">
        <f t="shared" si="140"/>
        <v>7645808.8600000003</v>
      </c>
      <c r="H126" s="54">
        <v>0</v>
      </c>
      <c r="I126" s="54">
        <v>0</v>
      </c>
      <c r="J126" s="55">
        <f t="shared" si="141"/>
        <v>0</v>
      </c>
      <c r="K126" s="54">
        <v>0</v>
      </c>
      <c r="L126" s="54">
        <v>0</v>
      </c>
      <c r="M126" s="55">
        <f t="shared" si="142"/>
        <v>0</v>
      </c>
      <c r="N126" s="54">
        <v>0</v>
      </c>
      <c r="O126" s="54">
        <v>0</v>
      </c>
      <c r="P126" s="55">
        <f t="shared" si="143"/>
        <v>0</v>
      </c>
      <c r="Q126" s="54">
        <v>0</v>
      </c>
      <c r="R126" s="54">
        <v>0</v>
      </c>
      <c r="S126" s="55">
        <f t="shared" si="144"/>
        <v>0</v>
      </c>
      <c r="T126" s="54">
        <f t="shared" si="145"/>
        <v>7645808.8600000003</v>
      </c>
      <c r="U126" s="54">
        <f t="shared" si="145"/>
        <v>0</v>
      </c>
      <c r="V126" s="55">
        <f t="shared" si="146"/>
        <v>7645808.8600000003</v>
      </c>
    </row>
    <row r="127" spans="1:22" ht="27" thickBot="1">
      <c r="A127" s="91"/>
      <c r="B127" s="111"/>
      <c r="C127" s="21">
        <v>6000</v>
      </c>
      <c r="D127" s="26" t="s">
        <v>24</v>
      </c>
      <c r="E127" s="56">
        <v>0</v>
      </c>
      <c r="F127" s="56">
        <v>0</v>
      </c>
      <c r="G127" s="57">
        <f t="shared" si="140"/>
        <v>0</v>
      </c>
      <c r="H127" s="56">
        <v>0</v>
      </c>
      <c r="I127" s="56">
        <v>0</v>
      </c>
      <c r="J127" s="57">
        <f t="shared" si="141"/>
        <v>0</v>
      </c>
      <c r="K127" s="56">
        <v>0</v>
      </c>
      <c r="L127" s="56">
        <v>0</v>
      </c>
      <c r="M127" s="57">
        <f t="shared" si="142"/>
        <v>0</v>
      </c>
      <c r="N127" s="56">
        <v>0</v>
      </c>
      <c r="O127" s="56">
        <v>0</v>
      </c>
      <c r="P127" s="57">
        <f t="shared" si="143"/>
        <v>0</v>
      </c>
      <c r="Q127" s="56">
        <v>0</v>
      </c>
      <c r="R127" s="56">
        <v>0</v>
      </c>
      <c r="S127" s="57">
        <f t="shared" si="144"/>
        <v>0</v>
      </c>
      <c r="T127" s="56">
        <f t="shared" si="145"/>
        <v>0</v>
      </c>
      <c r="U127" s="56">
        <f t="shared" si="145"/>
        <v>0</v>
      </c>
      <c r="V127" s="57">
        <f t="shared" si="146"/>
        <v>0</v>
      </c>
    </row>
    <row r="128" spans="1:22" ht="52.5" customHeight="1">
      <c r="A128" s="104">
        <v>7</v>
      </c>
      <c r="B128" s="105" t="s">
        <v>53</v>
      </c>
      <c r="C128" s="105"/>
      <c r="D128" s="105"/>
      <c r="E128" s="61">
        <f>E129+E136</f>
        <v>32368300</v>
      </c>
      <c r="F128" s="61">
        <f t="shared" ref="F128:T128" si="147">F129+F136</f>
        <v>12011616.92</v>
      </c>
      <c r="G128" s="61">
        <f t="shared" si="147"/>
        <v>44179916.920000002</v>
      </c>
      <c r="H128" s="61">
        <f t="shared" ref="H128:M128" si="148">H129+H136</f>
        <v>0</v>
      </c>
      <c r="I128" s="61">
        <f t="shared" si="148"/>
        <v>0</v>
      </c>
      <c r="J128" s="61">
        <f t="shared" si="148"/>
        <v>0</v>
      </c>
      <c r="K128" s="61">
        <f t="shared" si="148"/>
        <v>0</v>
      </c>
      <c r="L128" s="61">
        <f t="shared" si="148"/>
        <v>0</v>
      </c>
      <c r="M128" s="61">
        <f t="shared" si="148"/>
        <v>0</v>
      </c>
      <c r="N128" s="61">
        <f t="shared" si="147"/>
        <v>0</v>
      </c>
      <c r="O128" s="61">
        <f t="shared" si="147"/>
        <v>504693.08</v>
      </c>
      <c r="P128" s="61">
        <f t="shared" si="147"/>
        <v>504693.08</v>
      </c>
      <c r="Q128" s="61">
        <f t="shared" si="147"/>
        <v>0</v>
      </c>
      <c r="R128" s="61">
        <f t="shared" si="147"/>
        <v>0</v>
      </c>
      <c r="S128" s="61">
        <f t="shared" si="147"/>
        <v>0</v>
      </c>
      <c r="T128" s="61">
        <f t="shared" si="147"/>
        <v>32368300</v>
      </c>
      <c r="U128" s="61">
        <f>U129+U136</f>
        <v>11506923.84</v>
      </c>
      <c r="V128" s="61">
        <f t="shared" si="146"/>
        <v>43875223.840000004</v>
      </c>
    </row>
    <row r="129" spans="1:22" ht="52.5" customHeight="1">
      <c r="A129" s="90"/>
      <c r="B129" s="106">
        <v>1</v>
      </c>
      <c r="C129" s="106" t="s">
        <v>6</v>
      </c>
      <c r="D129" s="106"/>
      <c r="E129" s="70">
        <f>SUM(E130:E135)</f>
        <v>2218300</v>
      </c>
      <c r="F129" s="70">
        <f t="shared" ref="F129:U129" si="149">SUM(F130:F135)</f>
        <v>7745066.5999999996</v>
      </c>
      <c r="G129" s="70">
        <f t="shared" si="149"/>
        <v>9963366.5999999996</v>
      </c>
      <c r="H129" s="70">
        <f t="shared" ref="H129:M129" si="150">SUM(H130:H135)</f>
        <v>0</v>
      </c>
      <c r="I129" s="70">
        <f t="shared" si="150"/>
        <v>0</v>
      </c>
      <c r="J129" s="70">
        <f t="shared" si="150"/>
        <v>0</v>
      </c>
      <c r="K129" s="70">
        <f t="shared" si="150"/>
        <v>0</v>
      </c>
      <c r="L129" s="70">
        <f t="shared" si="150"/>
        <v>0</v>
      </c>
      <c r="M129" s="70">
        <f t="shared" si="150"/>
        <v>0</v>
      </c>
      <c r="N129" s="70">
        <f t="shared" si="149"/>
        <v>0</v>
      </c>
      <c r="O129" s="70">
        <f t="shared" si="149"/>
        <v>221513.89</v>
      </c>
      <c r="P129" s="70">
        <f t="shared" si="149"/>
        <v>221513.89</v>
      </c>
      <c r="Q129" s="70">
        <f t="shared" si="149"/>
        <v>0</v>
      </c>
      <c r="R129" s="70">
        <f t="shared" si="149"/>
        <v>0</v>
      </c>
      <c r="S129" s="70">
        <f t="shared" si="149"/>
        <v>0</v>
      </c>
      <c r="T129" s="70">
        <f t="shared" si="149"/>
        <v>2218300</v>
      </c>
      <c r="U129" s="70">
        <f t="shared" si="149"/>
        <v>7523552.71</v>
      </c>
      <c r="V129" s="70">
        <f>V130+V131+V132+V133+V134+V135</f>
        <v>9741852.7100000009</v>
      </c>
    </row>
    <row r="130" spans="1:22" ht="26.25">
      <c r="A130" s="90"/>
      <c r="B130" s="106"/>
      <c r="C130" s="17">
        <v>1000</v>
      </c>
      <c r="D130" s="25" t="s">
        <v>19</v>
      </c>
      <c r="E130" s="54">
        <v>0</v>
      </c>
      <c r="F130" s="54">
        <v>6943582.3099999996</v>
      </c>
      <c r="G130" s="55">
        <f t="shared" ref="G130:G135" si="151">E130+F130</f>
        <v>6943582.3099999996</v>
      </c>
      <c r="H130" s="54">
        <v>0</v>
      </c>
      <c r="I130" s="54">
        <v>0</v>
      </c>
      <c r="J130" s="55">
        <f t="shared" ref="J130:J135" si="152">H130+I130</f>
        <v>0</v>
      </c>
      <c r="K130" s="54">
        <v>0</v>
      </c>
      <c r="L130" s="54">
        <v>0</v>
      </c>
      <c r="M130" s="55">
        <f t="shared" ref="M130:M135" si="153">K130+L130</f>
        <v>0</v>
      </c>
      <c r="N130" s="54">
        <v>0</v>
      </c>
      <c r="O130" s="54">
        <v>221513.89</v>
      </c>
      <c r="P130" s="55">
        <f t="shared" ref="P130:P135" si="154">N130+O130</f>
        <v>221513.89</v>
      </c>
      <c r="Q130" s="54">
        <v>0</v>
      </c>
      <c r="R130" s="54">
        <v>0</v>
      </c>
      <c r="S130" s="55">
        <f t="shared" ref="S130:S135" si="155">Q130+R130</f>
        <v>0</v>
      </c>
      <c r="T130" s="54">
        <f t="shared" ref="T130:U135" si="156">E130-N130-Q130-K130-H130</f>
        <v>0</v>
      </c>
      <c r="U130" s="54">
        <f t="shared" si="156"/>
        <v>6722068.4199999999</v>
      </c>
      <c r="V130" s="55">
        <f t="shared" ref="V130:V135" si="157">T130+U130</f>
        <v>6722068.4199999999</v>
      </c>
    </row>
    <row r="131" spans="1:22" ht="26.25">
      <c r="A131" s="90"/>
      <c r="B131" s="106"/>
      <c r="C131" s="17">
        <v>2000</v>
      </c>
      <c r="D131" s="25" t="s">
        <v>20</v>
      </c>
      <c r="E131" s="54">
        <v>0</v>
      </c>
      <c r="F131" s="54">
        <v>781484.29</v>
      </c>
      <c r="G131" s="55">
        <f t="shared" si="151"/>
        <v>781484.29</v>
      </c>
      <c r="H131" s="54">
        <v>0</v>
      </c>
      <c r="I131" s="54">
        <v>0</v>
      </c>
      <c r="J131" s="55">
        <f t="shared" si="152"/>
        <v>0</v>
      </c>
      <c r="K131" s="54">
        <v>0</v>
      </c>
      <c r="L131" s="54">
        <v>0</v>
      </c>
      <c r="M131" s="55">
        <f t="shared" si="153"/>
        <v>0</v>
      </c>
      <c r="N131" s="54">
        <v>0</v>
      </c>
      <c r="O131" s="54">
        <v>0</v>
      </c>
      <c r="P131" s="55">
        <f t="shared" si="154"/>
        <v>0</v>
      </c>
      <c r="Q131" s="54">
        <v>0</v>
      </c>
      <c r="R131" s="54">
        <v>0</v>
      </c>
      <c r="S131" s="55">
        <f t="shared" si="155"/>
        <v>0</v>
      </c>
      <c r="T131" s="54">
        <f t="shared" si="156"/>
        <v>0</v>
      </c>
      <c r="U131" s="54">
        <f t="shared" si="156"/>
        <v>781484.29</v>
      </c>
      <c r="V131" s="55">
        <f t="shared" si="157"/>
        <v>781484.29</v>
      </c>
    </row>
    <row r="132" spans="1:22" ht="26.25">
      <c r="A132" s="90"/>
      <c r="B132" s="106"/>
      <c r="C132" s="17">
        <v>3000</v>
      </c>
      <c r="D132" s="25" t="s">
        <v>21</v>
      </c>
      <c r="E132" s="54">
        <v>1200000</v>
      </c>
      <c r="F132" s="54">
        <v>0</v>
      </c>
      <c r="G132" s="55">
        <f t="shared" si="151"/>
        <v>1200000</v>
      </c>
      <c r="H132" s="54">
        <v>0</v>
      </c>
      <c r="I132" s="54">
        <v>0</v>
      </c>
      <c r="J132" s="55">
        <f t="shared" si="152"/>
        <v>0</v>
      </c>
      <c r="K132" s="54">
        <v>0</v>
      </c>
      <c r="L132" s="54">
        <v>0</v>
      </c>
      <c r="M132" s="55">
        <f t="shared" si="153"/>
        <v>0</v>
      </c>
      <c r="N132" s="54">
        <v>0</v>
      </c>
      <c r="O132" s="54">
        <v>0</v>
      </c>
      <c r="P132" s="55">
        <f t="shared" si="154"/>
        <v>0</v>
      </c>
      <c r="Q132" s="54">
        <v>0</v>
      </c>
      <c r="R132" s="54">
        <v>0</v>
      </c>
      <c r="S132" s="55">
        <f t="shared" si="155"/>
        <v>0</v>
      </c>
      <c r="T132" s="54">
        <f t="shared" si="156"/>
        <v>1200000</v>
      </c>
      <c r="U132" s="54">
        <f t="shared" si="156"/>
        <v>0</v>
      </c>
      <c r="V132" s="55">
        <f t="shared" si="157"/>
        <v>1200000</v>
      </c>
    </row>
    <row r="133" spans="1:22" ht="26.25">
      <c r="A133" s="90"/>
      <c r="B133" s="106"/>
      <c r="C133" s="17">
        <v>4000</v>
      </c>
      <c r="D133" s="25" t="s">
        <v>22</v>
      </c>
      <c r="E133" s="54">
        <v>0</v>
      </c>
      <c r="F133" s="54">
        <v>0</v>
      </c>
      <c r="G133" s="55">
        <f t="shared" si="151"/>
        <v>0</v>
      </c>
      <c r="H133" s="54">
        <v>0</v>
      </c>
      <c r="I133" s="54">
        <v>0</v>
      </c>
      <c r="J133" s="55">
        <f t="shared" si="152"/>
        <v>0</v>
      </c>
      <c r="K133" s="54">
        <v>0</v>
      </c>
      <c r="L133" s="54">
        <v>0</v>
      </c>
      <c r="M133" s="55">
        <f t="shared" si="153"/>
        <v>0</v>
      </c>
      <c r="N133" s="54">
        <v>0</v>
      </c>
      <c r="O133" s="54">
        <v>0</v>
      </c>
      <c r="P133" s="55">
        <f t="shared" si="154"/>
        <v>0</v>
      </c>
      <c r="Q133" s="54">
        <v>0</v>
      </c>
      <c r="R133" s="54">
        <v>0</v>
      </c>
      <c r="S133" s="55">
        <f t="shared" si="155"/>
        <v>0</v>
      </c>
      <c r="T133" s="54">
        <f t="shared" si="156"/>
        <v>0</v>
      </c>
      <c r="U133" s="54">
        <f t="shared" si="156"/>
        <v>0</v>
      </c>
      <c r="V133" s="55">
        <f t="shared" si="157"/>
        <v>0</v>
      </c>
    </row>
    <row r="134" spans="1:22" ht="26.25">
      <c r="A134" s="90"/>
      <c r="B134" s="106"/>
      <c r="C134" s="17">
        <v>5000</v>
      </c>
      <c r="D134" s="25" t="s">
        <v>23</v>
      </c>
      <c r="E134" s="54">
        <v>1018300</v>
      </c>
      <c r="F134" s="54">
        <v>20000</v>
      </c>
      <c r="G134" s="55">
        <f t="shared" si="151"/>
        <v>1038300</v>
      </c>
      <c r="H134" s="54">
        <v>0</v>
      </c>
      <c r="I134" s="54">
        <v>0</v>
      </c>
      <c r="J134" s="55">
        <f t="shared" si="152"/>
        <v>0</v>
      </c>
      <c r="K134" s="54">
        <v>0</v>
      </c>
      <c r="L134" s="54">
        <v>0</v>
      </c>
      <c r="M134" s="55">
        <f t="shared" si="153"/>
        <v>0</v>
      </c>
      <c r="N134" s="54">
        <v>0</v>
      </c>
      <c r="O134" s="54">
        <v>0</v>
      </c>
      <c r="P134" s="55">
        <f t="shared" si="154"/>
        <v>0</v>
      </c>
      <c r="Q134" s="54">
        <v>0</v>
      </c>
      <c r="R134" s="54">
        <v>0</v>
      </c>
      <c r="S134" s="55">
        <f t="shared" si="155"/>
        <v>0</v>
      </c>
      <c r="T134" s="54">
        <f t="shared" si="156"/>
        <v>1018300</v>
      </c>
      <c r="U134" s="54">
        <f t="shared" si="156"/>
        <v>20000</v>
      </c>
      <c r="V134" s="55">
        <f t="shared" si="157"/>
        <v>1038300</v>
      </c>
    </row>
    <row r="135" spans="1:22" ht="26.25">
      <c r="A135" s="90"/>
      <c r="B135" s="106"/>
      <c r="C135" s="17">
        <v>6000</v>
      </c>
      <c r="D135" s="25" t="s">
        <v>24</v>
      </c>
      <c r="E135" s="54">
        <v>0</v>
      </c>
      <c r="F135" s="54">
        <v>0</v>
      </c>
      <c r="G135" s="55">
        <f t="shared" si="151"/>
        <v>0</v>
      </c>
      <c r="H135" s="54">
        <v>0</v>
      </c>
      <c r="I135" s="54">
        <v>0</v>
      </c>
      <c r="J135" s="55">
        <f t="shared" si="152"/>
        <v>0</v>
      </c>
      <c r="K135" s="54">
        <v>0</v>
      </c>
      <c r="L135" s="54">
        <v>0</v>
      </c>
      <c r="M135" s="55">
        <f t="shared" si="153"/>
        <v>0</v>
      </c>
      <c r="N135" s="54">
        <v>0</v>
      </c>
      <c r="O135" s="54">
        <v>0</v>
      </c>
      <c r="P135" s="55">
        <f t="shared" si="154"/>
        <v>0</v>
      </c>
      <c r="Q135" s="54">
        <v>0</v>
      </c>
      <c r="R135" s="54">
        <v>0</v>
      </c>
      <c r="S135" s="55">
        <f t="shared" si="155"/>
        <v>0</v>
      </c>
      <c r="T135" s="54">
        <f t="shared" si="156"/>
        <v>0</v>
      </c>
      <c r="U135" s="54">
        <f t="shared" si="156"/>
        <v>0</v>
      </c>
      <c r="V135" s="55">
        <f t="shared" si="157"/>
        <v>0</v>
      </c>
    </row>
    <row r="136" spans="1:22" ht="52.5" customHeight="1">
      <c r="A136" s="90"/>
      <c r="B136" s="106">
        <v>2</v>
      </c>
      <c r="C136" s="106" t="s">
        <v>34</v>
      </c>
      <c r="D136" s="106"/>
      <c r="E136" s="70">
        <f>SUM(E137:E142)</f>
        <v>30150000</v>
      </c>
      <c r="F136" s="70">
        <f t="shared" ref="F136:V136" si="158">SUM(F137:F142)</f>
        <v>4266550.32</v>
      </c>
      <c r="G136" s="70">
        <f t="shared" si="158"/>
        <v>34216550.32</v>
      </c>
      <c r="H136" s="70">
        <f t="shared" ref="H136:M136" si="159">SUM(H137:H142)</f>
        <v>0</v>
      </c>
      <c r="I136" s="70">
        <f t="shared" si="159"/>
        <v>0</v>
      </c>
      <c r="J136" s="70">
        <f t="shared" si="159"/>
        <v>0</v>
      </c>
      <c r="K136" s="70">
        <f t="shared" si="159"/>
        <v>0</v>
      </c>
      <c r="L136" s="70">
        <f t="shared" si="159"/>
        <v>0</v>
      </c>
      <c r="M136" s="70">
        <f t="shared" si="159"/>
        <v>0</v>
      </c>
      <c r="N136" s="70">
        <f t="shared" si="158"/>
        <v>0</v>
      </c>
      <c r="O136" s="70">
        <f t="shared" si="158"/>
        <v>283179.19</v>
      </c>
      <c r="P136" s="70">
        <f t="shared" si="158"/>
        <v>283179.19</v>
      </c>
      <c r="Q136" s="70">
        <f t="shared" si="158"/>
        <v>0</v>
      </c>
      <c r="R136" s="70">
        <f t="shared" si="158"/>
        <v>0</v>
      </c>
      <c r="S136" s="70">
        <f t="shared" si="158"/>
        <v>0</v>
      </c>
      <c r="T136" s="70">
        <f t="shared" si="158"/>
        <v>30150000</v>
      </c>
      <c r="U136" s="70">
        <f>U137+U138+U139+U140+U141+U142</f>
        <v>3983371.13</v>
      </c>
      <c r="V136" s="70">
        <f t="shared" si="158"/>
        <v>34133371.130000003</v>
      </c>
    </row>
    <row r="137" spans="1:22" ht="26.25">
      <c r="A137" s="90"/>
      <c r="B137" s="106"/>
      <c r="C137" s="17">
        <v>1000</v>
      </c>
      <c r="D137" s="25" t="s">
        <v>19</v>
      </c>
      <c r="E137" s="54">
        <v>0</v>
      </c>
      <c r="F137" s="54">
        <v>4066550.32</v>
      </c>
      <c r="G137" s="55">
        <f t="shared" ref="G137:G142" si="160">E137+F137</f>
        <v>4066550.32</v>
      </c>
      <c r="H137" s="54">
        <v>0</v>
      </c>
      <c r="I137" s="54">
        <v>0</v>
      </c>
      <c r="J137" s="55">
        <f t="shared" ref="J137:J142" si="161">H137+I137</f>
        <v>0</v>
      </c>
      <c r="K137" s="54">
        <v>0</v>
      </c>
      <c r="L137" s="54">
        <v>0</v>
      </c>
      <c r="M137" s="55">
        <f t="shared" ref="M137:M142" si="162">K137+L137</f>
        <v>0</v>
      </c>
      <c r="N137" s="54">
        <v>0</v>
      </c>
      <c r="O137" s="54">
        <v>283179.19</v>
      </c>
      <c r="P137" s="55">
        <f t="shared" ref="P137:P142" si="163">N137+O137</f>
        <v>283179.19</v>
      </c>
      <c r="Q137" s="54">
        <v>0</v>
      </c>
      <c r="R137" s="54">
        <v>0</v>
      </c>
      <c r="S137" s="55">
        <f t="shared" ref="S137:S142" si="164">Q137+R137</f>
        <v>0</v>
      </c>
      <c r="T137" s="54">
        <f>E137-N137-Q137-K137-H137</f>
        <v>0</v>
      </c>
      <c r="U137" s="54">
        <f>F137-O137-R137-L137-I137</f>
        <v>3783371.13</v>
      </c>
      <c r="V137" s="55">
        <f t="shared" ref="V137:V142" si="165">T137+U137</f>
        <v>3783371.13</v>
      </c>
    </row>
    <row r="138" spans="1:22" ht="26.25">
      <c r="A138" s="90"/>
      <c r="B138" s="106"/>
      <c r="C138" s="17">
        <v>2000</v>
      </c>
      <c r="D138" s="25" t="s">
        <v>20</v>
      </c>
      <c r="E138" s="54">
        <v>0</v>
      </c>
      <c r="F138" s="54">
        <v>0</v>
      </c>
      <c r="G138" s="55">
        <f t="shared" si="160"/>
        <v>0</v>
      </c>
      <c r="H138" s="54">
        <v>0</v>
      </c>
      <c r="I138" s="54">
        <v>0</v>
      </c>
      <c r="J138" s="55">
        <f t="shared" si="161"/>
        <v>0</v>
      </c>
      <c r="K138" s="54">
        <v>0</v>
      </c>
      <c r="L138" s="54">
        <v>0</v>
      </c>
      <c r="M138" s="55">
        <f t="shared" si="162"/>
        <v>0</v>
      </c>
      <c r="N138" s="54">
        <v>0</v>
      </c>
      <c r="O138" s="54">
        <v>0</v>
      </c>
      <c r="P138" s="55">
        <f t="shared" si="163"/>
        <v>0</v>
      </c>
      <c r="Q138" s="54">
        <v>0</v>
      </c>
      <c r="R138" s="54">
        <v>0</v>
      </c>
      <c r="S138" s="55">
        <f t="shared" si="164"/>
        <v>0</v>
      </c>
      <c r="T138" s="54">
        <f>E138-N138-Q138-K138-H138</f>
        <v>0</v>
      </c>
      <c r="U138" s="54">
        <f>F138-O138-R138-L138-I138</f>
        <v>0</v>
      </c>
      <c r="V138" s="55">
        <f t="shared" si="165"/>
        <v>0</v>
      </c>
    </row>
    <row r="139" spans="1:22" ht="27.75">
      <c r="A139" s="90"/>
      <c r="B139" s="106"/>
      <c r="C139" s="17">
        <v>3000</v>
      </c>
      <c r="D139" s="25" t="s">
        <v>21</v>
      </c>
      <c r="E139" s="54">
        <v>0</v>
      </c>
      <c r="F139" s="76">
        <v>200000</v>
      </c>
      <c r="G139" s="55">
        <v>0</v>
      </c>
      <c r="H139" s="54">
        <v>0</v>
      </c>
      <c r="I139" s="54">
        <v>0</v>
      </c>
      <c r="J139" s="55">
        <f t="shared" si="161"/>
        <v>0</v>
      </c>
      <c r="K139" s="54">
        <v>0</v>
      </c>
      <c r="L139" s="54">
        <v>0</v>
      </c>
      <c r="M139" s="55">
        <f t="shared" si="162"/>
        <v>0</v>
      </c>
      <c r="N139" s="54">
        <v>0</v>
      </c>
      <c r="O139" s="54">
        <v>0</v>
      </c>
      <c r="P139" s="55">
        <f t="shared" si="163"/>
        <v>0</v>
      </c>
      <c r="Q139" s="54">
        <v>0</v>
      </c>
      <c r="R139" s="54">
        <v>0</v>
      </c>
      <c r="S139" s="55">
        <f t="shared" si="164"/>
        <v>0</v>
      </c>
      <c r="T139" s="54">
        <f>E139-N139-Q139-K139-H139</f>
        <v>0</v>
      </c>
      <c r="U139" s="54">
        <f>F139-O139-L139-I139</f>
        <v>200000</v>
      </c>
      <c r="V139" s="55">
        <f t="shared" si="165"/>
        <v>200000</v>
      </c>
    </row>
    <row r="140" spans="1:22" ht="26.25">
      <c r="A140" s="90"/>
      <c r="B140" s="106"/>
      <c r="C140" s="17">
        <v>4000</v>
      </c>
      <c r="D140" s="25" t="s">
        <v>22</v>
      </c>
      <c r="E140" s="54">
        <v>0</v>
      </c>
      <c r="F140" s="54">
        <v>0</v>
      </c>
      <c r="G140" s="55">
        <f t="shared" si="160"/>
        <v>0</v>
      </c>
      <c r="H140" s="54">
        <v>0</v>
      </c>
      <c r="I140" s="54">
        <v>0</v>
      </c>
      <c r="J140" s="55">
        <f t="shared" si="161"/>
        <v>0</v>
      </c>
      <c r="K140" s="54">
        <v>0</v>
      </c>
      <c r="L140" s="54">
        <v>0</v>
      </c>
      <c r="M140" s="55">
        <f t="shared" si="162"/>
        <v>0</v>
      </c>
      <c r="N140" s="54">
        <v>0</v>
      </c>
      <c r="O140" s="54">
        <v>0</v>
      </c>
      <c r="P140" s="55">
        <f t="shared" si="163"/>
        <v>0</v>
      </c>
      <c r="Q140" s="54">
        <v>0</v>
      </c>
      <c r="R140" s="54">
        <v>0</v>
      </c>
      <c r="S140" s="55">
        <f t="shared" si="164"/>
        <v>0</v>
      </c>
      <c r="T140" s="54">
        <f>E140-N140-Q140-K140-H140</f>
        <v>0</v>
      </c>
      <c r="U140" s="54">
        <f>F140-O140-R140-L140-I140</f>
        <v>0</v>
      </c>
      <c r="V140" s="55">
        <f t="shared" si="165"/>
        <v>0</v>
      </c>
    </row>
    <row r="141" spans="1:22" ht="26.25">
      <c r="A141" s="90"/>
      <c r="B141" s="106"/>
      <c r="C141" s="17">
        <v>5000</v>
      </c>
      <c r="D141" s="25" t="s">
        <v>23</v>
      </c>
      <c r="E141" s="54">
        <v>30150000</v>
      </c>
      <c r="F141" s="54">
        <v>0</v>
      </c>
      <c r="G141" s="55">
        <f t="shared" si="160"/>
        <v>30150000</v>
      </c>
      <c r="H141" s="54">
        <v>0</v>
      </c>
      <c r="I141" s="54">
        <v>0</v>
      </c>
      <c r="J141" s="55">
        <f t="shared" si="161"/>
        <v>0</v>
      </c>
      <c r="K141" s="54">
        <v>0</v>
      </c>
      <c r="L141" s="54">
        <v>0</v>
      </c>
      <c r="M141" s="55">
        <f t="shared" si="162"/>
        <v>0</v>
      </c>
      <c r="N141" s="54">
        <v>0</v>
      </c>
      <c r="O141" s="54">
        <v>0</v>
      </c>
      <c r="P141" s="55">
        <f t="shared" si="163"/>
        <v>0</v>
      </c>
      <c r="Q141" s="54">
        <v>0</v>
      </c>
      <c r="R141" s="54">
        <v>0</v>
      </c>
      <c r="S141" s="55">
        <f t="shared" si="164"/>
        <v>0</v>
      </c>
      <c r="T141" s="54">
        <f>E141-N141-Q141-K141-H141</f>
        <v>30150000</v>
      </c>
      <c r="U141" s="54">
        <f>F141-O141-R141-L141-I141</f>
        <v>0</v>
      </c>
      <c r="V141" s="55">
        <f t="shared" si="165"/>
        <v>30150000</v>
      </c>
    </row>
    <row r="142" spans="1:22" ht="27" thickBot="1">
      <c r="A142" s="91"/>
      <c r="B142" s="108"/>
      <c r="C142" s="21">
        <v>6000</v>
      </c>
      <c r="D142" s="26" t="s">
        <v>24</v>
      </c>
      <c r="E142" s="56">
        <v>0</v>
      </c>
      <c r="F142" s="56">
        <v>0</v>
      </c>
      <c r="G142" s="57">
        <f t="shared" si="160"/>
        <v>0</v>
      </c>
      <c r="H142" s="56">
        <v>0</v>
      </c>
      <c r="I142" s="56">
        <v>0</v>
      </c>
      <c r="J142" s="57">
        <f t="shared" si="161"/>
        <v>0</v>
      </c>
      <c r="K142" s="56">
        <v>0</v>
      </c>
      <c r="L142" s="56">
        <v>0</v>
      </c>
      <c r="M142" s="57">
        <f t="shared" si="162"/>
        <v>0</v>
      </c>
      <c r="N142" s="56">
        <v>0</v>
      </c>
      <c r="O142" s="56">
        <v>0</v>
      </c>
      <c r="P142" s="57">
        <f t="shared" si="163"/>
        <v>0</v>
      </c>
      <c r="Q142" s="56">
        <v>0</v>
      </c>
      <c r="R142" s="56">
        <v>0</v>
      </c>
      <c r="S142" s="57">
        <f t="shared" si="164"/>
        <v>0</v>
      </c>
      <c r="T142" s="56">
        <f>E142-N142-Q142-K142-H142</f>
        <v>0</v>
      </c>
      <c r="U142" s="56">
        <f>F142-O142-R142-L142-I142</f>
        <v>0</v>
      </c>
      <c r="V142" s="57">
        <f t="shared" si="165"/>
        <v>0</v>
      </c>
    </row>
    <row r="143" spans="1:22" ht="57.6" customHeight="1">
      <c r="A143" s="104">
        <v>8</v>
      </c>
      <c r="B143" s="105" t="s">
        <v>54</v>
      </c>
      <c r="C143" s="105"/>
      <c r="D143" s="105"/>
      <c r="E143" s="61">
        <f>SUM(E144:E149)</f>
        <v>14785416.800000001</v>
      </c>
      <c r="F143" s="61">
        <f t="shared" ref="F143:V143" si="166">SUM(F144:F149)</f>
        <v>31164155.789999999</v>
      </c>
      <c r="G143" s="61">
        <f t="shared" si="166"/>
        <v>45949572.590000004</v>
      </c>
      <c r="H143" s="61">
        <f t="shared" ref="H143:M143" si="167">SUM(H144:H149)</f>
        <v>0</v>
      </c>
      <c r="I143" s="61">
        <f t="shared" si="167"/>
        <v>0</v>
      </c>
      <c r="J143" s="61">
        <f t="shared" si="167"/>
        <v>0</v>
      </c>
      <c r="K143" s="61">
        <f t="shared" si="167"/>
        <v>0</v>
      </c>
      <c r="L143" s="61">
        <f t="shared" si="167"/>
        <v>0</v>
      </c>
      <c r="M143" s="61">
        <f t="shared" si="167"/>
        <v>0</v>
      </c>
      <c r="N143" s="61">
        <f t="shared" si="166"/>
        <v>0</v>
      </c>
      <c r="O143" s="61">
        <f t="shared" si="166"/>
        <v>236316.2</v>
      </c>
      <c r="P143" s="61">
        <f t="shared" si="166"/>
        <v>236316.2</v>
      </c>
      <c r="Q143" s="61">
        <f t="shared" si="166"/>
        <v>0</v>
      </c>
      <c r="R143" s="61">
        <f t="shared" si="166"/>
        <v>0</v>
      </c>
      <c r="S143" s="61">
        <f t="shared" si="166"/>
        <v>0</v>
      </c>
      <c r="T143" s="61">
        <f t="shared" si="166"/>
        <v>14785416.800000001</v>
      </c>
      <c r="U143" s="61">
        <f t="shared" si="166"/>
        <v>30927839.59</v>
      </c>
      <c r="V143" s="61">
        <f t="shared" si="166"/>
        <v>45713256.390000001</v>
      </c>
    </row>
    <row r="144" spans="1:22" ht="26.25">
      <c r="A144" s="90"/>
      <c r="B144" s="110"/>
      <c r="C144" s="17">
        <v>1000</v>
      </c>
      <c r="D144" s="25" t="s">
        <v>19</v>
      </c>
      <c r="E144" s="54">
        <v>0</v>
      </c>
      <c r="F144" s="54">
        <v>26831155.789999999</v>
      </c>
      <c r="G144" s="55">
        <f t="shared" ref="G144:G149" si="168">E144+F144</f>
        <v>26831155.789999999</v>
      </c>
      <c r="H144" s="54">
        <v>0</v>
      </c>
      <c r="I144" s="54">
        <v>0</v>
      </c>
      <c r="J144" s="55">
        <f t="shared" ref="J144:J149" si="169">H144+I144</f>
        <v>0</v>
      </c>
      <c r="K144" s="54">
        <v>0</v>
      </c>
      <c r="L144" s="54">
        <v>0</v>
      </c>
      <c r="M144" s="55">
        <f t="shared" ref="M144:M149" si="170">K144+L144</f>
        <v>0</v>
      </c>
      <c r="N144" s="54">
        <v>0</v>
      </c>
      <c r="O144" s="54">
        <v>236316.2</v>
      </c>
      <c r="P144" s="55">
        <f t="shared" ref="P144:P149" si="171">N144+O144</f>
        <v>236316.2</v>
      </c>
      <c r="Q144" s="54">
        <v>0</v>
      </c>
      <c r="R144" s="54">
        <v>0</v>
      </c>
      <c r="S144" s="55">
        <f t="shared" ref="S144:S149" si="172">Q144+R144</f>
        <v>0</v>
      </c>
      <c r="T144" s="54">
        <f t="shared" ref="T144:U149" si="173">E144-N144-Q144-K144-H144</f>
        <v>0</v>
      </c>
      <c r="U144" s="54">
        <f t="shared" si="173"/>
        <v>26594839.59</v>
      </c>
      <c r="V144" s="55">
        <f t="shared" ref="V144:V149" si="174">T144+U144</f>
        <v>26594839.59</v>
      </c>
    </row>
    <row r="145" spans="1:23" ht="26.25">
      <c r="A145" s="90"/>
      <c r="B145" s="110"/>
      <c r="C145" s="17">
        <v>2000</v>
      </c>
      <c r="D145" s="25" t="s">
        <v>20</v>
      </c>
      <c r="E145" s="54">
        <v>0</v>
      </c>
      <c r="F145" s="54">
        <v>0</v>
      </c>
      <c r="G145" s="55">
        <f t="shared" si="168"/>
        <v>0</v>
      </c>
      <c r="H145" s="54">
        <v>0</v>
      </c>
      <c r="I145" s="54">
        <v>0</v>
      </c>
      <c r="J145" s="55">
        <f t="shared" si="169"/>
        <v>0</v>
      </c>
      <c r="K145" s="54">
        <v>0</v>
      </c>
      <c r="L145" s="54">
        <v>0</v>
      </c>
      <c r="M145" s="55">
        <f t="shared" si="170"/>
        <v>0</v>
      </c>
      <c r="N145" s="54">
        <v>0</v>
      </c>
      <c r="O145" s="54">
        <v>0</v>
      </c>
      <c r="P145" s="55">
        <f t="shared" si="171"/>
        <v>0</v>
      </c>
      <c r="Q145" s="54">
        <v>0</v>
      </c>
      <c r="R145" s="54">
        <v>0</v>
      </c>
      <c r="S145" s="55">
        <f t="shared" si="172"/>
        <v>0</v>
      </c>
      <c r="T145" s="54">
        <f t="shared" si="173"/>
        <v>0</v>
      </c>
      <c r="U145" s="54">
        <f t="shared" si="173"/>
        <v>0</v>
      </c>
      <c r="V145" s="55">
        <f t="shared" si="174"/>
        <v>0</v>
      </c>
    </row>
    <row r="146" spans="1:23" ht="26.25">
      <c r="A146" s="90"/>
      <c r="B146" s="110"/>
      <c r="C146" s="17">
        <v>3000</v>
      </c>
      <c r="D146" s="25" t="s">
        <v>21</v>
      </c>
      <c r="E146" s="54">
        <v>8785416.8000000007</v>
      </c>
      <c r="F146" s="54">
        <v>4333000</v>
      </c>
      <c r="G146" s="55">
        <f>E146+F146</f>
        <v>13118416.800000001</v>
      </c>
      <c r="H146" s="54">
        <v>0</v>
      </c>
      <c r="I146" s="54">
        <v>0</v>
      </c>
      <c r="J146" s="55">
        <f t="shared" si="169"/>
        <v>0</v>
      </c>
      <c r="K146" s="54">
        <v>0</v>
      </c>
      <c r="L146" s="54">
        <v>0</v>
      </c>
      <c r="M146" s="55">
        <f t="shared" si="170"/>
        <v>0</v>
      </c>
      <c r="N146" s="54">
        <v>0</v>
      </c>
      <c r="O146" s="54">
        <v>0</v>
      </c>
      <c r="P146" s="55">
        <f t="shared" si="171"/>
        <v>0</v>
      </c>
      <c r="Q146" s="54">
        <v>0</v>
      </c>
      <c r="R146" s="54">
        <v>0</v>
      </c>
      <c r="S146" s="55">
        <f t="shared" si="172"/>
        <v>0</v>
      </c>
      <c r="T146" s="54">
        <f t="shared" si="173"/>
        <v>8785416.8000000007</v>
      </c>
      <c r="U146" s="54">
        <f t="shared" si="173"/>
        <v>4333000</v>
      </c>
      <c r="V146" s="55">
        <f t="shared" si="174"/>
        <v>13118416.800000001</v>
      </c>
    </row>
    <row r="147" spans="1:23" ht="26.25">
      <c r="A147" s="90"/>
      <c r="B147" s="110"/>
      <c r="C147" s="17">
        <v>4000</v>
      </c>
      <c r="D147" s="25" t="s">
        <v>22</v>
      </c>
      <c r="E147" s="54">
        <v>0</v>
      </c>
      <c r="F147" s="54">
        <v>0</v>
      </c>
      <c r="G147" s="55">
        <f t="shared" si="168"/>
        <v>0</v>
      </c>
      <c r="H147" s="54">
        <v>0</v>
      </c>
      <c r="I147" s="54">
        <v>0</v>
      </c>
      <c r="J147" s="55">
        <f t="shared" si="169"/>
        <v>0</v>
      </c>
      <c r="K147" s="54">
        <v>0</v>
      </c>
      <c r="L147" s="54">
        <v>0</v>
      </c>
      <c r="M147" s="55">
        <f t="shared" si="170"/>
        <v>0</v>
      </c>
      <c r="N147" s="54">
        <v>0</v>
      </c>
      <c r="O147" s="54">
        <v>0</v>
      </c>
      <c r="P147" s="55">
        <f t="shared" si="171"/>
        <v>0</v>
      </c>
      <c r="Q147" s="54">
        <v>0</v>
      </c>
      <c r="R147" s="54">
        <v>0</v>
      </c>
      <c r="S147" s="55">
        <f t="shared" si="172"/>
        <v>0</v>
      </c>
      <c r="T147" s="54">
        <f t="shared" si="173"/>
        <v>0</v>
      </c>
      <c r="U147" s="54">
        <f t="shared" si="173"/>
        <v>0</v>
      </c>
      <c r="V147" s="55">
        <f t="shared" si="174"/>
        <v>0</v>
      </c>
    </row>
    <row r="148" spans="1:23" ht="26.25">
      <c r="A148" s="90"/>
      <c r="B148" s="110"/>
      <c r="C148" s="17">
        <v>5000</v>
      </c>
      <c r="D148" s="25" t="s">
        <v>23</v>
      </c>
      <c r="E148" s="54">
        <v>6000000</v>
      </c>
      <c r="F148" s="54">
        <v>0</v>
      </c>
      <c r="G148" s="55">
        <f>E148+F148</f>
        <v>6000000</v>
      </c>
      <c r="H148" s="54">
        <v>0</v>
      </c>
      <c r="I148" s="54">
        <v>0</v>
      </c>
      <c r="J148" s="55">
        <f t="shared" si="169"/>
        <v>0</v>
      </c>
      <c r="K148" s="54">
        <v>0</v>
      </c>
      <c r="L148" s="54">
        <v>0</v>
      </c>
      <c r="M148" s="55">
        <f t="shared" si="170"/>
        <v>0</v>
      </c>
      <c r="N148" s="54">
        <v>0</v>
      </c>
      <c r="O148" s="54">
        <v>0</v>
      </c>
      <c r="P148" s="55">
        <f t="shared" si="171"/>
        <v>0</v>
      </c>
      <c r="Q148" s="54">
        <v>0</v>
      </c>
      <c r="R148" s="54">
        <v>0</v>
      </c>
      <c r="S148" s="55">
        <f t="shared" si="172"/>
        <v>0</v>
      </c>
      <c r="T148" s="54">
        <f t="shared" si="173"/>
        <v>6000000</v>
      </c>
      <c r="U148" s="54">
        <f t="shared" si="173"/>
        <v>0</v>
      </c>
      <c r="V148" s="55">
        <f t="shared" si="174"/>
        <v>6000000</v>
      </c>
    </row>
    <row r="149" spans="1:23" ht="27" thickBot="1">
      <c r="A149" s="91"/>
      <c r="B149" s="111"/>
      <c r="C149" s="21">
        <v>6000</v>
      </c>
      <c r="D149" s="26" t="s">
        <v>24</v>
      </c>
      <c r="E149" s="56">
        <v>0</v>
      </c>
      <c r="F149" s="56">
        <v>0</v>
      </c>
      <c r="G149" s="57">
        <f t="shared" si="168"/>
        <v>0</v>
      </c>
      <c r="H149" s="56">
        <v>0</v>
      </c>
      <c r="I149" s="56">
        <v>0</v>
      </c>
      <c r="J149" s="57">
        <f t="shared" si="169"/>
        <v>0</v>
      </c>
      <c r="K149" s="56">
        <v>0</v>
      </c>
      <c r="L149" s="56">
        <v>0</v>
      </c>
      <c r="M149" s="57">
        <f t="shared" si="170"/>
        <v>0</v>
      </c>
      <c r="N149" s="56">
        <v>0</v>
      </c>
      <c r="O149" s="56">
        <v>0</v>
      </c>
      <c r="P149" s="57">
        <f t="shared" si="171"/>
        <v>0</v>
      </c>
      <c r="Q149" s="56">
        <v>0</v>
      </c>
      <c r="R149" s="56">
        <v>0</v>
      </c>
      <c r="S149" s="57">
        <f t="shared" si="172"/>
        <v>0</v>
      </c>
      <c r="T149" s="56">
        <f t="shared" si="173"/>
        <v>0</v>
      </c>
      <c r="U149" s="56">
        <f t="shared" si="173"/>
        <v>0</v>
      </c>
      <c r="V149" s="57">
        <f t="shared" si="174"/>
        <v>0</v>
      </c>
    </row>
    <row r="150" spans="1:23" ht="52.5" customHeight="1" thickBot="1">
      <c r="A150" s="112">
        <v>9</v>
      </c>
      <c r="B150" s="105" t="s">
        <v>55</v>
      </c>
      <c r="C150" s="105"/>
      <c r="D150" s="105"/>
      <c r="E150" s="61">
        <f>E151+E158</f>
        <v>12119924.620000001</v>
      </c>
      <c r="F150" s="61">
        <f t="shared" ref="F150:V150" si="175">F151+F158</f>
        <v>1225906.04</v>
      </c>
      <c r="G150" s="61">
        <f t="shared" si="175"/>
        <v>13345830.66</v>
      </c>
      <c r="H150" s="61">
        <f t="shared" ref="H150:M150" si="176">H151+H158</f>
        <v>0</v>
      </c>
      <c r="I150" s="61">
        <f t="shared" si="176"/>
        <v>0</v>
      </c>
      <c r="J150" s="61">
        <f t="shared" si="176"/>
        <v>0</v>
      </c>
      <c r="K150" s="61">
        <f t="shared" si="176"/>
        <v>0</v>
      </c>
      <c r="L150" s="61">
        <f t="shared" si="176"/>
        <v>0</v>
      </c>
      <c r="M150" s="61">
        <f t="shared" si="176"/>
        <v>0</v>
      </c>
      <c r="N150" s="61">
        <f t="shared" si="175"/>
        <v>0</v>
      </c>
      <c r="O150" s="61">
        <f t="shared" si="175"/>
        <v>0</v>
      </c>
      <c r="P150" s="61">
        <f t="shared" si="175"/>
        <v>0</v>
      </c>
      <c r="Q150" s="61">
        <f t="shared" si="175"/>
        <v>0</v>
      </c>
      <c r="R150" s="61">
        <f t="shared" si="175"/>
        <v>0</v>
      </c>
      <c r="S150" s="61">
        <f t="shared" si="175"/>
        <v>0</v>
      </c>
      <c r="T150" s="61">
        <f t="shared" si="175"/>
        <v>12119924.620000001</v>
      </c>
      <c r="U150" s="61">
        <f t="shared" si="175"/>
        <v>1225906.04</v>
      </c>
      <c r="V150" s="61">
        <f t="shared" si="175"/>
        <v>13345830.66</v>
      </c>
    </row>
    <row r="151" spans="1:23" ht="52.5" customHeight="1" thickBot="1">
      <c r="A151" s="112"/>
      <c r="B151" s="106">
        <v>1</v>
      </c>
      <c r="C151" s="106" t="s">
        <v>55</v>
      </c>
      <c r="D151" s="106"/>
      <c r="E151" s="70">
        <f>SUM(E152:E157)</f>
        <v>9845450</v>
      </c>
      <c r="F151" s="70">
        <f t="shared" ref="F151:V151" si="177">SUM(F152:F157)</f>
        <v>1225906.04</v>
      </c>
      <c r="G151" s="70">
        <f t="shared" si="177"/>
        <v>11071356.039999999</v>
      </c>
      <c r="H151" s="70">
        <f t="shared" ref="H151:M151" si="178">SUM(H152:H157)</f>
        <v>0</v>
      </c>
      <c r="I151" s="70">
        <f t="shared" si="178"/>
        <v>0</v>
      </c>
      <c r="J151" s="70">
        <f t="shared" si="178"/>
        <v>0</v>
      </c>
      <c r="K151" s="70">
        <f t="shared" si="178"/>
        <v>0</v>
      </c>
      <c r="L151" s="70">
        <f t="shared" si="178"/>
        <v>0</v>
      </c>
      <c r="M151" s="70">
        <f t="shared" si="178"/>
        <v>0</v>
      </c>
      <c r="N151" s="70">
        <f t="shared" si="177"/>
        <v>0</v>
      </c>
      <c r="O151" s="70">
        <f t="shared" si="177"/>
        <v>0</v>
      </c>
      <c r="P151" s="70">
        <f t="shared" si="177"/>
        <v>0</v>
      </c>
      <c r="Q151" s="70">
        <f t="shared" si="177"/>
        <v>0</v>
      </c>
      <c r="R151" s="70">
        <f t="shared" si="177"/>
        <v>0</v>
      </c>
      <c r="S151" s="70">
        <f t="shared" si="177"/>
        <v>0</v>
      </c>
      <c r="T151" s="70">
        <f t="shared" si="177"/>
        <v>9845450</v>
      </c>
      <c r="U151" s="70">
        <f t="shared" si="177"/>
        <v>1225906.04</v>
      </c>
      <c r="V151" s="70">
        <f t="shared" si="177"/>
        <v>11071356.039999999</v>
      </c>
      <c r="W151" s="75"/>
    </row>
    <row r="152" spans="1:23" ht="27" thickBot="1">
      <c r="A152" s="112"/>
      <c r="B152" s="106"/>
      <c r="C152" s="17">
        <v>1000</v>
      </c>
      <c r="D152" s="25" t="s">
        <v>19</v>
      </c>
      <c r="E152" s="54">
        <v>0</v>
      </c>
      <c r="F152" s="54">
        <v>0</v>
      </c>
      <c r="G152" s="55">
        <f t="shared" ref="G152:G157" si="179">E152+F152</f>
        <v>0</v>
      </c>
      <c r="H152" s="54">
        <v>0</v>
      </c>
      <c r="I152" s="54">
        <v>0</v>
      </c>
      <c r="J152" s="55">
        <f t="shared" ref="J152:J157" si="180">H152+I152</f>
        <v>0</v>
      </c>
      <c r="K152" s="54">
        <v>0</v>
      </c>
      <c r="L152" s="54">
        <v>0</v>
      </c>
      <c r="M152" s="55">
        <f t="shared" ref="M152:M157" si="181">K152+L152</f>
        <v>0</v>
      </c>
      <c r="N152" s="54">
        <v>0</v>
      </c>
      <c r="O152" s="54">
        <v>0</v>
      </c>
      <c r="P152" s="55">
        <f t="shared" ref="P152:P157" si="182">N152+O152</f>
        <v>0</v>
      </c>
      <c r="Q152" s="54">
        <v>0</v>
      </c>
      <c r="R152" s="54">
        <v>0</v>
      </c>
      <c r="S152" s="55">
        <f t="shared" ref="S152:S157" si="183">Q152+R152</f>
        <v>0</v>
      </c>
      <c r="T152" s="54">
        <f t="shared" ref="T152:U157" si="184">E152-N152-Q152-K152-H152</f>
        <v>0</v>
      </c>
      <c r="U152" s="54">
        <f t="shared" si="184"/>
        <v>0</v>
      </c>
      <c r="V152" s="55">
        <f t="shared" ref="V152:V157" si="185">T152+U152</f>
        <v>0</v>
      </c>
    </row>
    <row r="153" spans="1:23" ht="27" thickBot="1">
      <c r="A153" s="112"/>
      <c r="B153" s="106"/>
      <c r="C153" s="17">
        <v>2000</v>
      </c>
      <c r="D153" s="25" t="s">
        <v>20</v>
      </c>
      <c r="E153" s="54">
        <v>76250</v>
      </c>
      <c r="F153" s="54">
        <v>0</v>
      </c>
      <c r="G153" s="55">
        <f t="shared" si="179"/>
        <v>76250</v>
      </c>
      <c r="H153" s="54">
        <v>0</v>
      </c>
      <c r="I153" s="54">
        <v>0</v>
      </c>
      <c r="J153" s="55">
        <f t="shared" si="180"/>
        <v>0</v>
      </c>
      <c r="K153" s="54">
        <v>0</v>
      </c>
      <c r="L153" s="54">
        <v>0</v>
      </c>
      <c r="M153" s="55">
        <f t="shared" si="181"/>
        <v>0</v>
      </c>
      <c r="N153" s="54">
        <v>0</v>
      </c>
      <c r="O153" s="54">
        <v>0</v>
      </c>
      <c r="P153" s="55">
        <f t="shared" si="182"/>
        <v>0</v>
      </c>
      <c r="Q153" s="54">
        <v>0</v>
      </c>
      <c r="R153" s="54">
        <v>0</v>
      </c>
      <c r="S153" s="55">
        <f t="shared" si="183"/>
        <v>0</v>
      </c>
      <c r="T153" s="54">
        <f t="shared" si="184"/>
        <v>76250</v>
      </c>
      <c r="U153" s="54">
        <f t="shared" si="184"/>
        <v>0</v>
      </c>
      <c r="V153" s="55">
        <f t="shared" si="185"/>
        <v>76250</v>
      </c>
    </row>
    <row r="154" spans="1:23" ht="27" thickBot="1">
      <c r="A154" s="112"/>
      <c r="B154" s="106"/>
      <c r="C154" s="17">
        <v>3000</v>
      </c>
      <c r="D154" s="25" t="s">
        <v>21</v>
      </c>
      <c r="E154" s="54">
        <v>0</v>
      </c>
      <c r="F154" s="54">
        <v>0</v>
      </c>
      <c r="G154" s="55">
        <f t="shared" si="179"/>
        <v>0</v>
      </c>
      <c r="H154" s="54">
        <v>0</v>
      </c>
      <c r="I154" s="54">
        <v>0</v>
      </c>
      <c r="J154" s="55">
        <f t="shared" si="180"/>
        <v>0</v>
      </c>
      <c r="K154" s="54">
        <v>0</v>
      </c>
      <c r="L154" s="54">
        <v>0</v>
      </c>
      <c r="M154" s="55">
        <f t="shared" si="181"/>
        <v>0</v>
      </c>
      <c r="N154" s="54">
        <v>0</v>
      </c>
      <c r="O154" s="54">
        <v>0</v>
      </c>
      <c r="P154" s="55">
        <f t="shared" si="182"/>
        <v>0</v>
      </c>
      <c r="Q154" s="54">
        <v>0</v>
      </c>
      <c r="R154" s="54">
        <v>0</v>
      </c>
      <c r="S154" s="55">
        <f t="shared" si="183"/>
        <v>0</v>
      </c>
      <c r="T154" s="54">
        <f t="shared" si="184"/>
        <v>0</v>
      </c>
      <c r="U154" s="54">
        <f t="shared" si="184"/>
        <v>0</v>
      </c>
      <c r="V154" s="55">
        <f t="shared" si="185"/>
        <v>0</v>
      </c>
    </row>
    <row r="155" spans="1:23" ht="27" thickBot="1">
      <c r="A155" s="112"/>
      <c r="B155" s="106"/>
      <c r="C155" s="17">
        <v>4000</v>
      </c>
      <c r="D155" s="25" t="s">
        <v>22</v>
      </c>
      <c r="E155" s="54">
        <v>0</v>
      </c>
      <c r="F155" s="54">
        <v>0</v>
      </c>
      <c r="G155" s="55">
        <f t="shared" si="179"/>
        <v>0</v>
      </c>
      <c r="H155" s="54">
        <v>0</v>
      </c>
      <c r="I155" s="54">
        <v>0</v>
      </c>
      <c r="J155" s="55">
        <f t="shared" si="180"/>
        <v>0</v>
      </c>
      <c r="K155" s="54">
        <v>0</v>
      </c>
      <c r="L155" s="54">
        <v>0</v>
      </c>
      <c r="M155" s="55">
        <f t="shared" si="181"/>
        <v>0</v>
      </c>
      <c r="N155" s="54">
        <v>0</v>
      </c>
      <c r="O155" s="54">
        <v>0</v>
      </c>
      <c r="P155" s="55">
        <f t="shared" si="182"/>
        <v>0</v>
      </c>
      <c r="Q155" s="54">
        <v>0</v>
      </c>
      <c r="R155" s="54">
        <v>0</v>
      </c>
      <c r="S155" s="55">
        <f t="shared" si="183"/>
        <v>0</v>
      </c>
      <c r="T155" s="54">
        <f t="shared" si="184"/>
        <v>0</v>
      </c>
      <c r="U155" s="54">
        <f t="shared" si="184"/>
        <v>0</v>
      </c>
      <c r="V155" s="55">
        <f t="shared" si="185"/>
        <v>0</v>
      </c>
    </row>
    <row r="156" spans="1:23" ht="27" thickBot="1">
      <c r="A156" s="112"/>
      <c r="B156" s="106"/>
      <c r="C156" s="17">
        <v>5000</v>
      </c>
      <c r="D156" s="25" t="s">
        <v>23</v>
      </c>
      <c r="E156" s="54">
        <v>9769200</v>
      </c>
      <c r="F156" s="54">
        <v>1225906.04</v>
      </c>
      <c r="G156" s="55">
        <f t="shared" si="179"/>
        <v>10995106.039999999</v>
      </c>
      <c r="H156" s="54">
        <v>0</v>
      </c>
      <c r="I156" s="54">
        <v>0</v>
      </c>
      <c r="J156" s="55">
        <f t="shared" si="180"/>
        <v>0</v>
      </c>
      <c r="K156" s="54">
        <v>0</v>
      </c>
      <c r="L156" s="54">
        <v>0</v>
      </c>
      <c r="M156" s="55">
        <f t="shared" si="181"/>
        <v>0</v>
      </c>
      <c r="N156" s="54">
        <v>0</v>
      </c>
      <c r="O156" s="54">
        <v>0</v>
      </c>
      <c r="P156" s="55">
        <f t="shared" si="182"/>
        <v>0</v>
      </c>
      <c r="Q156" s="54">
        <v>0</v>
      </c>
      <c r="R156" s="54">
        <v>0</v>
      </c>
      <c r="S156" s="55">
        <f t="shared" si="183"/>
        <v>0</v>
      </c>
      <c r="T156" s="54">
        <f t="shared" si="184"/>
        <v>9769200</v>
      </c>
      <c r="U156" s="54">
        <f t="shared" si="184"/>
        <v>1225906.04</v>
      </c>
      <c r="V156" s="55">
        <f t="shared" si="185"/>
        <v>10995106.039999999</v>
      </c>
    </row>
    <row r="157" spans="1:23" ht="27" thickBot="1">
      <c r="A157" s="112"/>
      <c r="B157" s="106"/>
      <c r="C157" s="17">
        <v>6000</v>
      </c>
      <c r="D157" s="25" t="s">
        <v>24</v>
      </c>
      <c r="E157" s="54">
        <v>0</v>
      </c>
      <c r="F157" s="54">
        <v>0</v>
      </c>
      <c r="G157" s="55">
        <f t="shared" si="179"/>
        <v>0</v>
      </c>
      <c r="H157" s="54">
        <v>0</v>
      </c>
      <c r="I157" s="54">
        <v>0</v>
      </c>
      <c r="J157" s="55">
        <f t="shared" si="180"/>
        <v>0</v>
      </c>
      <c r="K157" s="54">
        <v>0</v>
      </c>
      <c r="L157" s="54">
        <v>0</v>
      </c>
      <c r="M157" s="55">
        <f t="shared" si="181"/>
        <v>0</v>
      </c>
      <c r="N157" s="54">
        <v>0</v>
      </c>
      <c r="O157" s="54">
        <v>0</v>
      </c>
      <c r="P157" s="55">
        <f t="shared" si="182"/>
        <v>0</v>
      </c>
      <c r="Q157" s="54">
        <v>0</v>
      </c>
      <c r="R157" s="54">
        <v>0</v>
      </c>
      <c r="S157" s="55">
        <f t="shared" si="183"/>
        <v>0</v>
      </c>
      <c r="T157" s="54">
        <f t="shared" si="184"/>
        <v>0</v>
      </c>
      <c r="U157" s="54">
        <f t="shared" si="184"/>
        <v>0</v>
      </c>
      <c r="V157" s="55">
        <f t="shared" si="185"/>
        <v>0</v>
      </c>
    </row>
    <row r="158" spans="1:23" ht="52.5" customHeight="1" thickBot="1">
      <c r="A158" s="112"/>
      <c r="B158" s="106">
        <v>2</v>
      </c>
      <c r="C158" s="106" t="s">
        <v>70</v>
      </c>
      <c r="D158" s="106"/>
      <c r="E158" s="70">
        <f>SUM(E159:E164)</f>
        <v>2274474.62</v>
      </c>
      <c r="F158" s="70">
        <f t="shared" ref="F158:V158" si="186">SUM(F159:F164)</f>
        <v>0</v>
      </c>
      <c r="G158" s="70">
        <f t="shared" si="186"/>
        <v>2274474.62</v>
      </c>
      <c r="H158" s="70">
        <f t="shared" ref="H158:M158" si="187">SUM(H159:H164)</f>
        <v>0</v>
      </c>
      <c r="I158" s="70">
        <f t="shared" si="187"/>
        <v>0</v>
      </c>
      <c r="J158" s="70">
        <f t="shared" si="187"/>
        <v>0</v>
      </c>
      <c r="K158" s="70">
        <f t="shared" si="187"/>
        <v>0</v>
      </c>
      <c r="L158" s="70">
        <f t="shared" si="187"/>
        <v>0</v>
      </c>
      <c r="M158" s="70">
        <f t="shared" si="187"/>
        <v>0</v>
      </c>
      <c r="N158" s="70">
        <f t="shared" si="186"/>
        <v>0</v>
      </c>
      <c r="O158" s="70">
        <f t="shared" si="186"/>
        <v>0</v>
      </c>
      <c r="P158" s="70">
        <f t="shared" si="186"/>
        <v>0</v>
      </c>
      <c r="Q158" s="70">
        <f t="shared" si="186"/>
        <v>0</v>
      </c>
      <c r="R158" s="70">
        <f t="shared" si="186"/>
        <v>0</v>
      </c>
      <c r="S158" s="70">
        <f t="shared" si="186"/>
        <v>0</v>
      </c>
      <c r="T158" s="70">
        <f t="shared" si="186"/>
        <v>2274474.62</v>
      </c>
      <c r="U158" s="70">
        <f t="shared" si="186"/>
        <v>0</v>
      </c>
      <c r="V158" s="70">
        <f t="shared" si="186"/>
        <v>2274474.62</v>
      </c>
    </row>
    <row r="159" spans="1:23" ht="27" thickBot="1">
      <c r="A159" s="112"/>
      <c r="B159" s="106"/>
      <c r="C159" s="17">
        <v>1000</v>
      </c>
      <c r="D159" s="25" t="s">
        <v>19</v>
      </c>
      <c r="E159" s="54">
        <v>0</v>
      </c>
      <c r="F159" s="54">
        <v>0</v>
      </c>
      <c r="G159" s="55">
        <f t="shared" ref="G159:G164" si="188">E159+F159</f>
        <v>0</v>
      </c>
      <c r="H159" s="54">
        <v>0</v>
      </c>
      <c r="I159" s="54">
        <v>0</v>
      </c>
      <c r="J159" s="55">
        <f t="shared" ref="J159:J164" si="189">H159+I159</f>
        <v>0</v>
      </c>
      <c r="K159" s="54">
        <v>0</v>
      </c>
      <c r="L159" s="54">
        <v>0</v>
      </c>
      <c r="M159" s="55">
        <f t="shared" ref="M159:M164" si="190">K159+L159</f>
        <v>0</v>
      </c>
      <c r="N159" s="54">
        <v>0</v>
      </c>
      <c r="O159" s="54">
        <v>0</v>
      </c>
      <c r="P159" s="55">
        <f t="shared" ref="P159:P164" si="191">N159+O159</f>
        <v>0</v>
      </c>
      <c r="Q159" s="54">
        <v>0</v>
      </c>
      <c r="R159" s="54">
        <v>0</v>
      </c>
      <c r="S159" s="55">
        <f t="shared" ref="S159:S164" si="192">Q159+R159</f>
        <v>0</v>
      </c>
      <c r="T159" s="54">
        <f t="shared" ref="T159:U164" si="193">E159-N159-Q159-K159-H159</f>
        <v>0</v>
      </c>
      <c r="U159" s="54">
        <f t="shared" si="193"/>
        <v>0</v>
      </c>
      <c r="V159" s="55">
        <f t="shared" ref="V159:V164" si="194">T159+U159</f>
        <v>0</v>
      </c>
    </row>
    <row r="160" spans="1:23" ht="27" thickBot="1">
      <c r="A160" s="112"/>
      <c r="B160" s="106"/>
      <c r="C160" s="17">
        <v>2000</v>
      </c>
      <c r="D160" s="25" t="s">
        <v>20</v>
      </c>
      <c r="E160" s="54">
        <v>61000</v>
      </c>
      <c r="F160" s="54">
        <v>0</v>
      </c>
      <c r="G160" s="55">
        <f t="shared" si="188"/>
        <v>61000</v>
      </c>
      <c r="H160" s="54">
        <v>0</v>
      </c>
      <c r="I160" s="54">
        <v>0</v>
      </c>
      <c r="J160" s="55">
        <f t="shared" si="189"/>
        <v>0</v>
      </c>
      <c r="K160" s="54">
        <v>0</v>
      </c>
      <c r="L160" s="54">
        <v>0</v>
      </c>
      <c r="M160" s="55">
        <f t="shared" si="190"/>
        <v>0</v>
      </c>
      <c r="N160" s="54">
        <v>0</v>
      </c>
      <c r="O160" s="54">
        <v>0</v>
      </c>
      <c r="P160" s="55">
        <f t="shared" si="191"/>
        <v>0</v>
      </c>
      <c r="Q160" s="54">
        <v>0</v>
      </c>
      <c r="R160" s="54">
        <v>0</v>
      </c>
      <c r="S160" s="55">
        <f t="shared" si="192"/>
        <v>0</v>
      </c>
      <c r="T160" s="54">
        <f t="shared" si="193"/>
        <v>61000</v>
      </c>
      <c r="U160" s="54">
        <f t="shared" si="193"/>
        <v>0</v>
      </c>
      <c r="V160" s="55">
        <f t="shared" si="194"/>
        <v>61000</v>
      </c>
    </row>
    <row r="161" spans="1:22" ht="27" thickBot="1">
      <c r="A161" s="112"/>
      <c r="B161" s="106"/>
      <c r="C161" s="17">
        <v>3000</v>
      </c>
      <c r="D161" s="25" t="s">
        <v>21</v>
      </c>
      <c r="E161" s="54">
        <v>0</v>
      </c>
      <c r="F161" s="54">
        <v>0</v>
      </c>
      <c r="G161" s="55">
        <f t="shared" si="188"/>
        <v>0</v>
      </c>
      <c r="H161" s="54">
        <v>0</v>
      </c>
      <c r="I161" s="54">
        <v>0</v>
      </c>
      <c r="J161" s="55">
        <f t="shared" si="189"/>
        <v>0</v>
      </c>
      <c r="K161" s="54">
        <v>0</v>
      </c>
      <c r="L161" s="54">
        <v>0</v>
      </c>
      <c r="M161" s="55">
        <f t="shared" si="190"/>
        <v>0</v>
      </c>
      <c r="N161" s="54">
        <v>0</v>
      </c>
      <c r="O161" s="54">
        <v>0</v>
      </c>
      <c r="P161" s="55">
        <f t="shared" si="191"/>
        <v>0</v>
      </c>
      <c r="Q161" s="54">
        <v>0</v>
      </c>
      <c r="R161" s="54">
        <v>0</v>
      </c>
      <c r="S161" s="55">
        <f t="shared" si="192"/>
        <v>0</v>
      </c>
      <c r="T161" s="54">
        <f t="shared" si="193"/>
        <v>0</v>
      </c>
      <c r="U161" s="54">
        <f t="shared" si="193"/>
        <v>0</v>
      </c>
      <c r="V161" s="55">
        <f t="shared" si="194"/>
        <v>0</v>
      </c>
    </row>
    <row r="162" spans="1:22" ht="27" thickBot="1">
      <c r="A162" s="112"/>
      <c r="B162" s="106"/>
      <c r="C162" s="17">
        <v>4000</v>
      </c>
      <c r="D162" s="25" t="s">
        <v>22</v>
      </c>
      <c r="E162" s="54">
        <v>0</v>
      </c>
      <c r="F162" s="54">
        <v>0</v>
      </c>
      <c r="G162" s="55">
        <f t="shared" si="188"/>
        <v>0</v>
      </c>
      <c r="H162" s="54">
        <v>0</v>
      </c>
      <c r="I162" s="54">
        <v>0</v>
      </c>
      <c r="J162" s="55">
        <f t="shared" si="189"/>
        <v>0</v>
      </c>
      <c r="K162" s="54">
        <v>0</v>
      </c>
      <c r="L162" s="54">
        <v>0</v>
      </c>
      <c r="M162" s="55">
        <f t="shared" si="190"/>
        <v>0</v>
      </c>
      <c r="N162" s="54">
        <v>0</v>
      </c>
      <c r="O162" s="54">
        <v>0</v>
      </c>
      <c r="P162" s="55">
        <f t="shared" si="191"/>
        <v>0</v>
      </c>
      <c r="Q162" s="54">
        <v>0</v>
      </c>
      <c r="R162" s="54">
        <v>0</v>
      </c>
      <c r="S162" s="55">
        <f t="shared" si="192"/>
        <v>0</v>
      </c>
      <c r="T162" s="54">
        <f t="shared" si="193"/>
        <v>0</v>
      </c>
      <c r="U162" s="54">
        <f t="shared" si="193"/>
        <v>0</v>
      </c>
      <c r="V162" s="55">
        <f t="shared" si="194"/>
        <v>0</v>
      </c>
    </row>
    <row r="163" spans="1:22" ht="27" thickBot="1">
      <c r="A163" s="112"/>
      <c r="B163" s="106"/>
      <c r="C163" s="17">
        <v>5000</v>
      </c>
      <c r="D163" s="25" t="s">
        <v>23</v>
      </c>
      <c r="E163" s="54">
        <v>2213474.62</v>
      </c>
      <c r="F163" s="54">
        <v>0</v>
      </c>
      <c r="G163" s="55">
        <f t="shared" si="188"/>
        <v>2213474.62</v>
      </c>
      <c r="H163" s="54">
        <v>0</v>
      </c>
      <c r="I163" s="54">
        <v>0</v>
      </c>
      <c r="J163" s="55">
        <f t="shared" si="189"/>
        <v>0</v>
      </c>
      <c r="K163" s="54">
        <v>0</v>
      </c>
      <c r="L163" s="54">
        <v>0</v>
      </c>
      <c r="M163" s="55">
        <f t="shared" si="190"/>
        <v>0</v>
      </c>
      <c r="N163" s="54">
        <v>0</v>
      </c>
      <c r="O163" s="54">
        <v>0</v>
      </c>
      <c r="P163" s="55">
        <f t="shared" si="191"/>
        <v>0</v>
      </c>
      <c r="Q163" s="54">
        <v>0</v>
      </c>
      <c r="R163" s="54">
        <v>0</v>
      </c>
      <c r="S163" s="55">
        <f t="shared" si="192"/>
        <v>0</v>
      </c>
      <c r="T163" s="54">
        <f t="shared" si="193"/>
        <v>2213474.62</v>
      </c>
      <c r="U163" s="54">
        <f t="shared" si="193"/>
        <v>0</v>
      </c>
      <c r="V163" s="55">
        <f t="shared" si="194"/>
        <v>2213474.62</v>
      </c>
    </row>
    <row r="164" spans="1:22" ht="27" thickBot="1">
      <c r="A164" s="112"/>
      <c r="B164" s="108"/>
      <c r="C164" s="21">
        <v>6000</v>
      </c>
      <c r="D164" s="26" t="s">
        <v>24</v>
      </c>
      <c r="E164" s="56">
        <v>0</v>
      </c>
      <c r="F164" s="56">
        <v>0</v>
      </c>
      <c r="G164" s="57">
        <f t="shared" si="188"/>
        <v>0</v>
      </c>
      <c r="H164" s="56">
        <v>0</v>
      </c>
      <c r="I164" s="56">
        <v>0</v>
      </c>
      <c r="J164" s="57">
        <f t="shared" si="189"/>
        <v>0</v>
      </c>
      <c r="K164" s="56">
        <v>0</v>
      </c>
      <c r="L164" s="56">
        <v>0</v>
      </c>
      <c r="M164" s="57">
        <f t="shared" si="190"/>
        <v>0</v>
      </c>
      <c r="N164" s="56">
        <v>0</v>
      </c>
      <c r="O164" s="56">
        <v>0</v>
      </c>
      <c r="P164" s="57">
        <f t="shared" si="191"/>
        <v>0</v>
      </c>
      <c r="Q164" s="56">
        <v>0</v>
      </c>
      <c r="R164" s="56">
        <v>0</v>
      </c>
      <c r="S164" s="57">
        <f t="shared" si="192"/>
        <v>0</v>
      </c>
      <c r="T164" s="56">
        <f t="shared" si="193"/>
        <v>0</v>
      </c>
      <c r="U164" s="56">
        <f t="shared" si="193"/>
        <v>0</v>
      </c>
      <c r="V164" s="57">
        <f t="shared" si="194"/>
        <v>0</v>
      </c>
    </row>
    <row r="165" spans="1:22" ht="52.5" customHeight="1">
      <c r="A165" s="85">
        <v>10</v>
      </c>
      <c r="B165" s="105" t="s">
        <v>56</v>
      </c>
      <c r="C165" s="105"/>
      <c r="D165" s="105"/>
      <c r="E165" s="61">
        <f>SUM(E166:E171)</f>
        <v>334191.14</v>
      </c>
      <c r="F165" s="61">
        <f t="shared" ref="F165:V165" si="195">SUM(F166:F171)</f>
        <v>0</v>
      </c>
      <c r="G165" s="61">
        <f t="shared" si="195"/>
        <v>334191.14</v>
      </c>
      <c r="H165" s="61">
        <f t="shared" ref="H165:M165" si="196">SUM(H166:H171)</f>
        <v>0</v>
      </c>
      <c r="I165" s="61">
        <f t="shared" si="196"/>
        <v>0</v>
      </c>
      <c r="J165" s="61">
        <f t="shared" si="196"/>
        <v>0</v>
      </c>
      <c r="K165" s="61">
        <f t="shared" si="196"/>
        <v>0</v>
      </c>
      <c r="L165" s="61">
        <f t="shared" si="196"/>
        <v>0</v>
      </c>
      <c r="M165" s="61">
        <f t="shared" si="196"/>
        <v>0</v>
      </c>
      <c r="N165" s="61">
        <f t="shared" si="195"/>
        <v>0</v>
      </c>
      <c r="O165" s="61">
        <f t="shared" si="195"/>
        <v>0</v>
      </c>
      <c r="P165" s="61">
        <f t="shared" si="195"/>
        <v>0</v>
      </c>
      <c r="Q165" s="61">
        <f t="shared" si="195"/>
        <v>0</v>
      </c>
      <c r="R165" s="61">
        <f t="shared" si="195"/>
        <v>0</v>
      </c>
      <c r="S165" s="61">
        <f t="shared" si="195"/>
        <v>0</v>
      </c>
      <c r="T165" s="61">
        <f t="shared" si="195"/>
        <v>334191.14</v>
      </c>
      <c r="U165" s="61">
        <f t="shared" si="195"/>
        <v>0</v>
      </c>
      <c r="V165" s="61">
        <f t="shared" si="195"/>
        <v>334191.14</v>
      </c>
    </row>
    <row r="166" spans="1:22" ht="26.25">
      <c r="A166" s="86"/>
      <c r="B166" s="110"/>
      <c r="C166" s="17">
        <v>1000</v>
      </c>
      <c r="D166" s="25" t="s">
        <v>19</v>
      </c>
      <c r="E166" s="54">
        <v>0</v>
      </c>
      <c r="F166" s="54">
        <v>0</v>
      </c>
      <c r="G166" s="55">
        <f t="shared" ref="G166:G171" si="197">E166+F166</f>
        <v>0</v>
      </c>
      <c r="H166" s="54">
        <v>0</v>
      </c>
      <c r="I166" s="54">
        <v>0</v>
      </c>
      <c r="J166" s="55">
        <f t="shared" ref="J166:J171" si="198">H166+I166</f>
        <v>0</v>
      </c>
      <c r="K166" s="54">
        <v>0</v>
      </c>
      <c r="L166" s="54">
        <v>0</v>
      </c>
      <c r="M166" s="55">
        <f t="shared" ref="M166:M171" si="199">K166+L166</f>
        <v>0</v>
      </c>
      <c r="N166" s="54">
        <v>0</v>
      </c>
      <c r="O166" s="54">
        <v>0</v>
      </c>
      <c r="P166" s="55">
        <f t="shared" ref="P166:P171" si="200">N166+O166</f>
        <v>0</v>
      </c>
      <c r="Q166" s="54">
        <v>0</v>
      </c>
      <c r="R166" s="54">
        <v>0</v>
      </c>
      <c r="S166" s="55">
        <f t="shared" ref="S166:S171" si="201">Q166+R166</f>
        <v>0</v>
      </c>
      <c r="T166" s="54">
        <f t="shared" ref="T166:U171" si="202">E166-N166-Q166-K166-H166</f>
        <v>0</v>
      </c>
      <c r="U166" s="54">
        <f t="shared" si="202"/>
        <v>0</v>
      </c>
      <c r="V166" s="55">
        <f t="shared" ref="V166:V171" si="203">T166+U166</f>
        <v>0</v>
      </c>
    </row>
    <row r="167" spans="1:22" ht="26.25">
      <c r="A167" s="86"/>
      <c r="B167" s="110"/>
      <c r="C167" s="17">
        <v>2000</v>
      </c>
      <c r="D167" s="25" t="s">
        <v>20</v>
      </c>
      <c r="E167" s="54">
        <v>0</v>
      </c>
      <c r="F167" s="54">
        <v>0</v>
      </c>
      <c r="G167" s="55">
        <f t="shared" si="197"/>
        <v>0</v>
      </c>
      <c r="H167" s="54">
        <v>0</v>
      </c>
      <c r="I167" s="54">
        <v>0</v>
      </c>
      <c r="J167" s="55">
        <f t="shared" si="198"/>
        <v>0</v>
      </c>
      <c r="K167" s="54">
        <v>0</v>
      </c>
      <c r="L167" s="54">
        <v>0</v>
      </c>
      <c r="M167" s="55">
        <f t="shared" si="199"/>
        <v>0</v>
      </c>
      <c r="N167" s="54">
        <v>0</v>
      </c>
      <c r="O167" s="54">
        <v>0</v>
      </c>
      <c r="P167" s="55">
        <f t="shared" si="200"/>
        <v>0</v>
      </c>
      <c r="Q167" s="54">
        <v>0</v>
      </c>
      <c r="R167" s="54">
        <v>0</v>
      </c>
      <c r="S167" s="55">
        <f t="shared" si="201"/>
        <v>0</v>
      </c>
      <c r="T167" s="54">
        <f t="shared" si="202"/>
        <v>0</v>
      </c>
      <c r="U167" s="54">
        <f t="shared" si="202"/>
        <v>0</v>
      </c>
      <c r="V167" s="55">
        <f t="shared" si="203"/>
        <v>0</v>
      </c>
    </row>
    <row r="168" spans="1:22" ht="26.25">
      <c r="A168" s="86"/>
      <c r="B168" s="110"/>
      <c r="C168" s="17">
        <v>3000</v>
      </c>
      <c r="D168" s="25" t="s">
        <v>21</v>
      </c>
      <c r="E168" s="54">
        <v>282975.09000000003</v>
      </c>
      <c r="F168" s="54">
        <v>0</v>
      </c>
      <c r="G168" s="55">
        <f t="shared" si="197"/>
        <v>282975.09000000003</v>
      </c>
      <c r="H168" s="54">
        <v>0</v>
      </c>
      <c r="I168" s="54">
        <v>0</v>
      </c>
      <c r="J168" s="55">
        <f t="shared" si="198"/>
        <v>0</v>
      </c>
      <c r="K168" s="54">
        <v>0</v>
      </c>
      <c r="L168" s="54">
        <v>0</v>
      </c>
      <c r="M168" s="55">
        <f t="shared" si="199"/>
        <v>0</v>
      </c>
      <c r="N168" s="54">
        <v>0</v>
      </c>
      <c r="O168" s="54">
        <v>0</v>
      </c>
      <c r="P168" s="55">
        <f t="shared" si="200"/>
        <v>0</v>
      </c>
      <c r="Q168" s="54">
        <v>0</v>
      </c>
      <c r="R168" s="54">
        <v>0</v>
      </c>
      <c r="S168" s="55">
        <f t="shared" si="201"/>
        <v>0</v>
      </c>
      <c r="T168" s="54">
        <f t="shared" si="202"/>
        <v>282975.09000000003</v>
      </c>
      <c r="U168" s="54">
        <f t="shared" si="202"/>
        <v>0</v>
      </c>
      <c r="V168" s="55">
        <f t="shared" si="203"/>
        <v>282975.09000000003</v>
      </c>
    </row>
    <row r="169" spans="1:22" ht="26.25">
      <c r="A169" s="86"/>
      <c r="B169" s="110"/>
      <c r="C169" s="17">
        <v>4000</v>
      </c>
      <c r="D169" s="25" t="s">
        <v>22</v>
      </c>
      <c r="E169" s="54">
        <v>0</v>
      </c>
      <c r="F169" s="54">
        <v>0</v>
      </c>
      <c r="G169" s="55">
        <f t="shared" si="197"/>
        <v>0</v>
      </c>
      <c r="H169" s="54">
        <v>0</v>
      </c>
      <c r="I169" s="54">
        <v>0</v>
      </c>
      <c r="J169" s="55">
        <f t="shared" si="198"/>
        <v>0</v>
      </c>
      <c r="K169" s="54">
        <v>0</v>
      </c>
      <c r="L169" s="54">
        <v>0</v>
      </c>
      <c r="M169" s="55">
        <f t="shared" si="199"/>
        <v>0</v>
      </c>
      <c r="N169" s="54">
        <v>0</v>
      </c>
      <c r="O169" s="54">
        <v>0</v>
      </c>
      <c r="P169" s="55">
        <f t="shared" si="200"/>
        <v>0</v>
      </c>
      <c r="Q169" s="54">
        <v>0</v>
      </c>
      <c r="R169" s="54">
        <v>0</v>
      </c>
      <c r="S169" s="55">
        <f t="shared" si="201"/>
        <v>0</v>
      </c>
      <c r="T169" s="54">
        <f t="shared" si="202"/>
        <v>0</v>
      </c>
      <c r="U169" s="54">
        <f t="shared" si="202"/>
        <v>0</v>
      </c>
      <c r="V169" s="55">
        <f t="shared" si="203"/>
        <v>0</v>
      </c>
    </row>
    <row r="170" spans="1:22" ht="26.25">
      <c r="A170" s="86"/>
      <c r="B170" s="110"/>
      <c r="C170" s="17">
        <v>5000</v>
      </c>
      <c r="D170" s="25" t="s">
        <v>23</v>
      </c>
      <c r="E170" s="54">
        <v>51216.05</v>
      </c>
      <c r="F170" s="54">
        <v>0</v>
      </c>
      <c r="G170" s="55">
        <f t="shared" si="197"/>
        <v>51216.05</v>
      </c>
      <c r="H170" s="54">
        <v>0</v>
      </c>
      <c r="I170" s="54">
        <v>0</v>
      </c>
      <c r="J170" s="55">
        <f t="shared" si="198"/>
        <v>0</v>
      </c>
      <c r="K170" s="54">
        <v>0</v>
      </c>
      <c r="L170" s="54">
        <v>0</v>
      </c>
      <c r="M170" s="55">
        <f t="shared" si="199"/>
        <v>0</v>
      </c>
      <c r="N170" s="54">
        <v>0</v>
      </c>
      <c r="O170" s="54">
        <v>0</v>
      </c>
      <c r="P170" s="55">
        <f t="shared" si="200"/>
        <v>0</v>
      </c>
      <c r="Q170" s="54">
        <v>0</v>
      </c>
      <c r="R170" s="54">
        <v>0</v>
      </c>
      <c r="S170" s="55">
        <f t="shared" si="201"/>
        <v>0</v>
      </c>
      <c r="T170" s="54">
        <f t="shared" si="202"/>
        <v>51216.05</v>
      </c>
      <c r="U170" s="54">
        <f t="shared" si="202"/>
        <v>0</v>
      </c>
      <c r="V170" s="55">
        <f t="shared" si="203"/>
        <v>51216.05</v>
      </c>
    </row>
    <row r="171" spans="1:22" ht="27" thickBot="1">
      <c r="A171" s="113"/>
      <c r="B171" s="111"/>
      <c r="C171" s="21">
        <v>6000</v>
      </c>
      <c r="D171" s="26" t="s">
        <v>24</v>
      </c>
      <c r="E171" s="56">
        <v>0</v>
      </c>
      <c r="F171" s="56">
        <v>0</v>
      </c>
      <c r="G171" s="57">
        <f t="shared" si="197"/>
        <v>0</v>
      </c>
      <c r="H171" s="56">
        <v>0</v>
      </c>
      <c r="I171" s="56">
        <v>0</v>
      </c>
      <c r="J171" s="57">
        <f t="shared" si="198"/>
        <v>0</v>
      </c>
      <c r="K171" s="56">
        <v>0</v>
      </c>
      <c r="L171" s="56">
        <v>0</v>
      </c>
      <c r="M171" s="57">
        <f t="shared" si="199"/>
        <v>0</v>
      </c>
      <c r="N171" s="56">
        <v>0</v>
      </c>
      <c r="O171" s="56">
        <v>0</v>
      </c>
      <c r="P171" s="57">
        <f t="shared" si="200"/>
        <v>0</v>
      </c>
      <c r="Q171" s="56">
        <v>0</v>
      </c>
      <c r="R171" s="56">
        <v>0</v>
      </c>
      <c r="S171" s="57">
        <f t="shared" si="201"/>
        <v>0</v>
      </c>
      <c r="T171" s="56">
        <f t="shared" si="202"/>
        <v>0</v>
      </c>
      <c r="U171" s="56">
        <f t="shared" si="202"/>
        <v>0</v>
      </c>
      <c r="V171" s="57">
        <f t="shared" si="203"/>
        <v>0</v>
      </c>
    </row>
    <row r="172" spans="1:22" ht="52.5" customHeight="1">
      <c r="A172" s="114" t="s">
        <v>60</v>
      </c>
      <c r="B172" s="114"/>
      <c r="C172" s="114"/>
      <c r="D172" s="114"/>
      <c r="E172" s="69">
        <f>SUM(E173:E178)</f>
        <v>900000</v>
      </c>
      <c r="F172" s="69">
        <f t="shared" ref="F172:V172" si="204">SUM(F173:F178)</f>
        <v>6727924.7800000003</v>
      </c>
      <c r="G172" s="69">
        <f t="shared" si="204"/>
        <v>7627924.7800000003</v>
      </c>
      <c r="H172" s="69">
        <f t="shared" ref="H172:M172" si="205">SUM(H173:H178)</f>
        <v>0</v>
      </c>
      <c r="I172" s="69">
        <f t="shared" si="205"/>
        <v>0</v>
      </c>
      <c r="J172" s="69">
        <f t="shared" si="205"/>
        <v>0</v>
      </c>
      <c r="K172" s="69">
        <f t="shared" si="205"/>
        <v>0</v>
      </c>
      <c r="L172" s="69">
        <f t="shared" si="205"/>
        <v>0</v>
      </c>
      <c r="M172" s="69">
        <f t="shared" si="205"/>
        <v>0</v>
      </c>
      <c r="N172" s="69">
        <f t="shared" si="204"/>
        <v>0</v>
      </c>
      <c r="O172" s="69">
        <f t="shared" si="204"/>
        <v>529608.79</v>
      </c>
      <c r="P172" s="69">
        <f t="shared" si="204"/>
        <v>529608.79</v>
      </c>
      <c r="Q172" s="69">
        <f t="shared" si="204"/>
        <v>0</v>
      </c>
      <c r="R172" s="69">
        <f t="shared" si="204"/>
        <v>0</v>
      </c>
      <c r="S172" s="69">
        <f t="shared" si="204"/>
        <v>0</v>
      </c>
      <c r="T172" s="69">
        <f t="shared" si="204"/>
        <v>900000</v>
      </c>
      <c r="U172" s="69">
        <f t="shared" si="204"/>
        <v>6198315.9900000002</v>
      </c>
      <c r="V172" s="69">
        <f t="shared" si="204"/>
        <v>7098315.9900000002</v>
      </c>
    </row>
    <row r="173" spans="1:22" ht="26.25">
      <c r="A173" s="90"/>
      <c r="B173" s="110"/>
      <c r="C173" s="17">
        <v>1000</v>
      </c>
      <c r="D173" s="25" t="s">
        <v>19</v>
      </c>
      <c r="E173" s="54">
        <v>0</v>
      </c>
      <c r="F173" s="54">
        <v>6365424.7800000003</v>
      </c>
      <c r="G173" s="55">
        <f t="shared" ref="G173:G178" si="206">E173+F173</f>
        <v>6365424.7800000003</v>
      </c>
      <c r="H173" s="54">
        <v>0</v>
      </c>
      <c r="I173" s="54">
        <v>0</v>
      </c>
      <c r="J173" s="55">
        <v>0</v>
      </c>
      <c r="K173" s="54">
        <v>0</v>
      </c>
      <c r="L173" s="54">
        <v>0</v>
      </c>
      <c r="M173" s="55">
        <f t="shared" ref="M173:M178" si="207">K173+L173</f>
        <v>0</v>
      </c>
      <c r="N173" s="54">
        <v>0</v>
      </c>
      <c r="O173" s="54">
        <v>529608.79</v>
      </c>
      <c r="P173" s="55">
        <f t="shared" ref="P173:P178" si="208">N173+O173</f>
        <v>529608.79</v>
      </c>
      <c r="Q173" s="54">
        <v>0</v>
      </c>
      <c r="R173" s="54">
        <v>0</v>
      </c>
      <c r="S173" s="55">
        <f t="shared" ref="S173:S178" si="209">Q173+R173</f>
        <v>0</v>
      </c>
      <c r="T173" s="54">
        <f t="shared" ref="T173:U178" si="210">E173-N173-Q173-K173-H173</f>
        <v>0</v>
      </c>
      <c r="U173" s="54">
        <f t="shared" si="210"/>
        <v>5835815.9900000002</v>
      </c>
      <c r="V173" s="55">
        <f t="shared" ref="V173:V178" si="211">T173+U173</f>
        <v>5835815.9900000002</v>
      </c>
    </row>
    <row r="174" spans="1:22" ht="26.25">
      <c r="A174" s="90"/>
      <c r="B174" s="110"/>
      <c r="C174" s="17">
        <v>2000</v>
      </c>
      <c r="D174" s="25" t="s">
        <v>20</v>
      </c>
      <c r="E174" s="54">
        <v>0</v>
      </c>
      <c r="F174" s="54">
        <v>110000</v>
      </c>
      <c r="G174" s="55">
        <f t="shared" si="206"/>
        <v>110000</v>
      </c>
      <c r="H174" s="54">
        <v>0</v>
      </c>
      <c r="I174" s="54">
        <v>0</v>
      </c>
      <c r="J174" s="55">
        <f t="shared" ref="J174:J178" si="212">H174+I174</f>
        <v>0</v>
      </c>
      <c r="K174" s="54">
        <v>0</v>
      </c>
      <c r="L174" s="54">
        <v>0</v>
      </c>
      <c r="M174" s="55">
        <f t="shared" si="207"/>
        <v>0</v>
      </c>
      <c r="N174" s="54">
        <v>0</v>
      </c>
      <c r="O174" s="54">
        <v>0</v>
      </c>
      <c r="P174" s="55">
        <f t="shared" si="208"/>
        <v>0</v>
      </c>
      <c r="Q174" s="54">
        <v>0</v>
      </c>
      <c r="R174" s="54">
        <v>0</v>
      </c>
      <c r="S174" s="55">
        <f t="shared" si="209"/>
        <v>0</v>
      </c>
      <c r="T174" s="54">
        <f t="shared" si="210"/>
        <v>0</v>
      </c>
      <c r="U174" s="54">
        <f t="shared" si="210"/>
        <v>110000</v>
      </c>
      <c r="V174" s="55">
        <f t="shared" si="211"/>
        <v>110000</v>
      </c>
    </row>
    <row r="175" spans="1:22" ht="26.25">
      <c r="A175" s="90"/>
      <c r="B175" s="110"/>
      <c r="C175" s="17">
        <v>3000</v>
      </c>
      <c r="D175" s="25" t="s">
        <v>21</v>
      </c>
      <c r="E175" s="54">
        <v>900000</v>
      </c>
      <c r="F175" s="54">
        <v>120000</v>
      </c>
      <c r="G175" s="55">
        <f t="shared" si="206"/>
        <v>1020000</v>
      </c>
      <c r="H175" s="54">
        <v>0</v>
      </c>
      <c r="I175" s="54">
        <v>0</v>
      </c>
      <c r="J175" s="55">
        <f t="shared" si="212"/>
        <v>0</v>
      </c>
      <c r="K175" s="54">
        <v>0</v>
      </c>
      <c r="L175" s="54">
        <v>0</v>
      </c>
      <c r="M175" s="55">
        <f t="shared" si="207"/>
        <v>0</v>
      </c>
      <c r="N175" s="54">
        <v>0</v>
      </c>
      <c r="O175" s="54">
        <v>0</v>
      </c>
      <c r="P175" s="55">
        <f t="shared" si="208"/>
        <v>0</v>
      </c>
      <c r="Q175" s="54">
        <v>0</v>
      </c>
      <c r="R175" s="54">
        <v>0</v>
      </c>
      <c r="S175" s="55">
        <f t="shared" si="209"/>
        <v>0</v>
      </c>
      <c r="T175" s="54">
        <f t="shared" si="210"/>
        <v>900000</v>
      </c>
      <c r="U175" s="54">
        <f t="shared" si="210"/>
        <v>120000</v>
      </c>
      <c r="V175" s="55">
        <f t="shared" si="211"/>
        <v>1020000</v>
      </c>
    </row>
    <row r="176" spans="1:22" ht="26.25">
      <c r="A176" s="90"/>
      <c r="B176" s="110"/>
      <c r="C176" s="17">
        <v>4000</v>
      </c>
      <c r="D176" s="25" t="s">
        <v>22</v>
      </c>
      <c r="E176" s="54">
        <v>0</v>
      </c>
      <c r="F176" s="54">
        <v>0</v>
      </c>
      <c r="G176" s="55">
        <f t="shared" si="206"/>
        <v>0</v>
      </c>
      <c r="H176" s="54">
        <v>0</v>
      </c>
      <c r="I176" s="54">
        <v>0</v>
      </c>
      <c r="J176" s="55">
        <f t="shared" si="212"/>
        <v>0</v>
      </c>
      <c r="K176" s="54">
        <v>0</v>
      </c>
      <c r="L176" s="54">
        <v>0</v>
      </c>
      <c r="M176" s="55">
        <f t="shared" si="207"/>
        <v>0</v>
      </c>
      <c r="N176" s="54">
        <v>0</v>
      </c>
      <c r="O176" s="54">
        <v>0</v>
      </c>
      <c r="P176" s="55">
        <f t="shared" si="208"/>
        <v>0</v>
      </c>
      <c r="Q176" s="54">
        <v>0</v>
      </c>
      <c r="R176" s="54">
        <v>0</v>
      </c>
      <c r="S176" s="55">
        <f t="shared" si="209"/>
        <v>0</v>
      </c>
      <c r="T176" s="54">
        <f t="shared" si="210"/>
        <v>0</v>
      </c>
      <c r="U176" s="54">
        <f t="shared" si="210"/>
        <v>0</v>
      </c>
      <c r="V176" s="55">
        <f t="shared" si="211"/>
        <v>0</v>
      </c>
    </row>
    <row r="177" spans="1:23" ht="26.25">
      <c r="A177" s="90"/>
      <c r="B177" s="110"/>
      <c r="C177" s="17">
        <v>5000</v>
      </c>
      <c r="D177" s="25" t="s">
        <v>23</v>
      </c>
      <c r="E177" s="54">
        <v>0</v>
      </c>
      <c r="F177" s="54">
        <v>132500</v>
      </c>
      <c r="G177" s="55">
        <f t="shared" si="206"/>
        <v>132500</v>
      </c>
      <c r="H177" s="54">
        <v>0</v>
      </c>
      <c r="I177" s="54">
        <v>0</v>
      </c>
      <c r="J177" s="55">
        <f t="shared" si="212"/>
        <v>0</v>
      </c>
      <c r="K177" s="54">
        <v>0</v>
      </c>
      <c r="L177" s="54">
        <v>0</v>
      </c>
      <c r="M177" s="55">
        <f t="shared" si="207"/>
        <v>0</v>
      </c>
      <c r="N177" s="54">
        <v>0</v>
      </c>
      <c r="O177" s="54">
        <v>0</v>
      </c>
      <c r="P177" s="55">
        <f t="shared" si="208"/>
        <v>0</v>
      </c>
      <c r="Q177" s="54">
        <v>0</v>
      </c>
      <c r="R177" s="54">
        <v>0</v>
      </c>
      <c r="S177" s="55">
        <f t="shared" si="209"/>
        <v>0</v>
      </c>
      <c r="T177" s="54">
        <f t="shared" si="210"/>
        <v>0</v>
      </c>
      <c r="U177" s="54">
        <f t="shared" si="210"/>
        <v>132500</v>
      </c>
      <c r="V177" s="55">
        <f t="shared" si="211"/>
        <v>132500</v>
      </c>
    </row>
    <row r="178" spans="1:23" ht="27" thickBot="1">
      <c r="A178" s="91"/>
      <c r="B178" s="111"/>
      <c r="C178" s="21">
        <v>6000</v>
      </c>
      <c r="D178" s="26" t="s">
        <v>24</v>
      </c>
      <c r="E178" s="56">
        <v>0</v>
      </c>
      <c r="F178" s="56">
        <v>0</v>
      </c>
      <c r="G178" s="57">
        <f t="shared" si="206"/>
        <v>0</v>
      </c>
      <c r="H178" s="56">
        <v>0</v>
      </c>
      <c r="I178" s="56">
        <v>0</v>
      </c>
      <c r="J178" s="57">
        <f t="shared" si="212"/>
        <v>0</v>
      </c>
      <c r="K178" s="56">
        <v>0</v>
      </c>
      <c r="L178" s="56">
        <v>0</v>
      </c>
      <c r="M178" s="57">
        <f t="shared" si="207"/>
        <v>0</v>
      </c>
      <c r="N178" s="56">
        <v>0</v>
      </c>
      <c r="O178" s="56">
        <v>0</v>
      </c>
      <c r="P178" s="57">
        <f t="shared" si="208"/>
        <v>0</v>
      </c>
      <c r="Q178" s="56">
        <v>0</v>
      </c>
      <c r="R178" s="56">
        <v>0</v>
      </c>
      <c r="S178" s="57">
        <f t="shared" si="209"/>
        <v>0</v>
      </c>
      <c r="T178" s="56">
        <f t="shared" si="210"/>
        <v>0</v>
      </c>
      <c r="U178" s="56">
        <f t="shared" si="210"/>
        <v>0</v>
      </c>
      <c r="V178" s="57">
        <f t="shared" si="211"/>
        <v>0</v>
      </c>
    </row>
    <row r="179" spans="1:23" ht="39.950000000000003" customHeight="1" thickBot="1">
      <c r="A179" s="2"/>
      <c r="B179" s="2"/>
      <c r="C179" s="2"/>
      <c r="D179" s="67" t="s">
        <v>7</v>
      </c>
      <c r="E179" s="68">
        <f>E172+E165+E150+E143+E128+E121+E99+E63+E41+E26+E11</f>
        <v>261333321.00000003</v>
      </c>
      <c r="F179" s="68">
        <f>F172+F165+F150+F143+F128+F121+F99+F63+F41+F26+F11</f>
        <v>104852012.92</v>
      </c>
      <c r="G179" s="68">
        <f>E179+F179</f>
        <v>366185333.92000002</v>
      </c>
      <c r="H179" s="68">
        <f>H165+H150+H143+H128+H121+H99+H63+H41+H26+H11</f>
        <v>0</v>
      </c>
      <c r="I179" s="68">
        <f>I172+I143+I128+I41+I26+I11</f>
        <v>0</v>
      </c>
      <c r="J179" s="68">
        <f>H179+I179</f>
        <v>0</v>
      </c>
      <c r="K179" s="68">
        <v>0</v>
      </c>
      <c r="L179" s="68">
        <v>0</v>
      </c>
      <c r="M179" s="68">
        <v>0</v>
      </c>
      <c r="N179" s="68">
        <f>N172+N165+N150+N143+N128+N121+N99+N63+N41+N26+N11</f>
        <v>0</v>
      </c>
      <c r="O179" s="68">
        <f>O172+O165+O150+O143+O128+O121+O99+O63+O41+O26+O11</f>
        <v>4929877.6899999995</v>
      </c>
      <c r="P179" s="68">
        <f>N179+O179</f>
        <v>4929877.6899999995</v>
      </c>
      <c r="Q179" s="68">
        <v>0</v>
      </c>
      <c r="R179" s="68">
        <v>0</v>
      </c>
      <c r="S179" s="68">
        <v>0</v>
      </c>
      <c r="T179" s="68">
        <f>T11+T26+T41+T63+T99+T121+T128+T143+T150+T165+T172</f>
        <v>261333321.00000003</v>
      </c>
      <c r="U179" s="68">
        <f>U11+U26+U41+U63+U99+U121+U128+U143+U150+U165+U172</f>
        <v>99922135.230000004</v>
      </c>
      <c r="V179" s="68">
        <f>T179+U179</f>
        <v>361255456.23000002</v>
      </c>
      <c r="W179" s="77"/>
    </row>
    <row r="180" spans="1:23" ht="21">
      <c r="A180" s="4"/>
      <c r="B180" s="4"/>
      <c r="C180" s="4"/>
      <c r="D180" s="5"/>
      <c r="E180" s="6"/>
      <c r="F180" s="6"/>
      <c r="G180" s="5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4"/>
    </row>
    <row r="181" spans="1:23" ht="21">
      <c r="A181" s="4"/>
      <c r="B181" s="4"/>
      <c r="C181" s="4"/>
      <c r="D181" s="5"/>
      <c r="E181" s="6"/>
      <c r="F181" s="6"/>
      <c r="G181" s="5"/>
      <c r="H181" s="6"/>
      <c r="I181" s="6"/>
      <c r="J181" s="6"/>
      <c r="K181" s="6"/>
      <c r="L181" s="6"/>
      <c r="M181" s="6"/>
      <c r="N181" s="6"/>
      <c r="O181" s="6"/>
      <c r="P181" s="5"/>
      <c r="Q181" s="6"/>
      <c r="R181" s="6"/>
      <c r="S181" s="6"/>
      <c r="T181" s="6"/>
      <c r="U181" s="6"/>
      <c r="V181" s="4"/>
    </row>
    <row r="182" spans="1:23" ht="21.75" thickBot="1">
      <c r="A182" s="4"/>
      <c r="B182" s="4"/>
      <c r="C182" s="4"/>
      <c r="D182" s="5"/>
      <c r="E182" s="6"/>
      <c r="F182" s="6"/>
      <c r="G182" s="5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4"/>
    </row>
    <row r="183" spans="1:23" ht="27" thickBot="1">
      <c r="A183" s="4"/>
      <c r="B183" s="4"/>
      <c r="C183" s="4"/>
      <c r="D183" s="7"/>
      <c r="E183" s="96" t="s">
        <v>11</v>
      </c>
      <c r="F183" s="96"/>
      <c r="G183" s="96"/>
      <c r="H183" s="96" t="s">
        <v>4</v>
      </c>
      <c r="I183" s="96"/>
      <c r="J183" s="96"/>
      <c r="K183" s="96" t="s">
        <v>12</v>
      </c>
      <c r="L183" s="96"/>
      <c r="M183" s="96"/>
      <c r="N183" s="96" t="s">
        <v>42</v>
      </c>
      <c r="O183" s="96"/>
      <c r="P183" s="96"/>
      <c r="Q183" s="96" t="s">
        <v>3</v>
      </c>
      <c r="R183" s="96"/>
      <c r="S183" s="96"/>
      <c r="T183" s="100" t="s">
        <v>61</v>
      </c>
      <c r="U183" s="100"/>
      <c r="V183" s="100"/>
    </row>
    <row r="184" spans="1:23" ht="79.5" thickBot="1">
      <c r="A184" s="4"/>
      <c r="B184" s="4"/>
      <c r="C184" s="4"/>
      <c r="D184" s="7"/>
      <c r="E184" s="72" t="s">
        <v>10</v>
      </c>
      <c r="F184" s="72" t="s">
        <v>9</v>
      </c>
      <c r="G184" s="72" t="s">
        <v>17</v>
      </c>
      <c r="H184" s="72" t="s">
        <v>10</v>
      </c>
      <c r="I184" s="72" t="s">
        <v>9</v>
      </c>
      <c r="J184" s="72" t="s">
        <v>17</v>
      </c>
      <c r="K184" s="72" t="s">
        <v>10</v>
      </c>
      <c r="L184" s="72" t="s">
        <v>9</v>
      </c>
      <c r="M184" s="72" t="s">
        <v>17</v>
      </c>
      <c r="N184" s="72" t="s">
        <v>10</v>
      </c>
      <c r="O184" s="72" t="s">
        <v>9</v>
      </c>
      <c r="P184" s="72" t="s">
        <v>17</v>
      </c>
      <c r="Q184" s="72" t="s">
        <v>10</v>
      </c>
      <c r="R184" s="72" t="s">
        <v>9</v>
      </c>
      <c r="S184" s="72" t="s">
        <v>17</v>
      </c>
      <c r="T184" s="72" t="s">
        <v>10</v>
      </c>
      <c r="U184" s="72" t="s">
        <v>9</v>
      </c>
      <c r="V184" s="72" t="s">
        <v>17</v>
      </c>
    </row>
    <row r="185" spans="1:23" ht="26.25">
      <c r="A185" s="4"/>
      <c r="B185" s="4"/>
      <c r="C185" s="58">
        <v>1000</v>
      </c>
      <c r="D185" s="59" t="s">
        <v>19</v>
      </c>
      <c r="E185" s="60">
        <f>E13+E20+E28+E35+E43+E50+E57+E65+E72+E79+E86+E93+E101+E108+E115+E122+E130+E137+E144+E152+E159+E166+E173</f>
        <v>0</v>
      </c>
      <c r="F185" s="60">
        <f>F13+F20+F28+F35+F43+F50+F57+F65+F72+F79+F86+F93+F101+F108+F115+F122+F130+F137+F144+F152+F159+F166+F173</f>
        <v>84147665.300000012</v>
      </c>
      <c r="G185" s="62">
        <f t="shared" ref="G185:G190" si="213">E185+F185</f>
        <v>84147665.300000012</v>
      </c>
      <c r="H185" s="60">
        <f t="shared" ref="H185:I188" si="214">H13+H20+H28+H35+H43+H50+H57+H65+H72+H79+H86+H93+H101+H108+H115+H122+H130+H137+H144+H152+H159+H166+H173</f>
        <v>0</v>
      </c>
      <c r="I185" s="60">
        <f t="shared" si="214"/>
        <v>0</v>
      </c>
      <c r="J185" s="62">
        <f t="shared" ref="J185:J190" si="215">H185+I185</f>
        <v>0</v>
      </c>
      <c r="K185" s="60">
        <f t="shared" ref="K185:L188" si="216">K13+K20+K28+K35+K43+K50+K57+K65+K72+K79+K86+K93+K101+K108+K115+K122+K130+K137+K144+K152+K159+K166+K173</f>
        <v>0</v>
      </c>
      <c r="L185" s="60">
        <f t="shared" si="216"/>
        <v>0</v>
      </c>
      <c r="M185" s="62">
        <f t="shared" ref="M185:M190" si="217">K185+L185</f>
        <v>0</v>
      </c>
      <c r="N185" s="60">
        <f t="shared" ref="N185:O188" si="218">N13+N20+N28+N35+N43+N50+N57+N65+N72+N79+N86+N93+N101+N108+N115+N122+N130+N137+N144+N152+N159+N166+N173</f>
        <v>0</v>
      </c>
      <c r="O185" s="60">
        <f t="shared" si="218"/>
        <v>4895681.63</v>
      </c>
      <c r="P185" s="62">
        <f t="shared" ref="P185:P190" si="219">N185+O185</f>
        <v>4895681.63</v>
      </c>
      <c r="Q185" s="60">
        <f t="shared" ref="Q185:R188" si="220">Q13+Q20+Q28+Q35+Q43+Q50+Q57+Q65+Q72+Q79+Q86+Q93+Q101+Q108+Q115+Q122+Q130+Q137+Q144+Q152+Q159+Q166+Q173</f>
        <v>0</v>
      </c>
      <c r="R185" s="60">
        <f t="shared" si="220"/>
        <v>0</v>
      </c>
      <c r="S185" s="62">
        <f t="shared" ref="S185:S190" si="221">Q185+R185</f>
        <v>0</v>
      </c>
      <c r="T185" s="60">
        <f t="shared" ref="T185:U188" si="222">T13+T20+T28+T35+T43+T50+T57+T65+T72+T79+T86+T93+T101+T108+T115+T122+T130+T137+T144+T152+T159+T166+T173</f>
        <v>0</v>
      </c>
      <c r="U185" s="60">
        <f t="shared" si="222"/>
        <v>79251983.670000002</v>
      </c>
      <c r="V185" s="62">
        <f t="shared" ref="V185:V190" si="223">T185+U185</f>
        <v>79251983.670000002</v>
      </c>
    </row>
    <row r="186" spans="1:23" ht="26.25">
      <c r="A186" s="4"/>
      <c r="B186" s="4"/>
      <c r="C186" s="17">
        <v>2000</v>
      </c>
      <c r="D186" s="25" t="s">
        <v>20</v>
      </c>
      <c r="E186" s="63">
        <f>E14+E21+E29+E36+E44+E51+E58+E66+E73+E80+E87+E94+E102+E109+E116+E123+E131+E138+E145+E153+E160+E167+E174</f>
        <v>41143424.920000002</v>
      </c>
      <c r="F186" s="63">
        <f>F14+F21+F29+F36+F44+F51+F58+F66+F73+F80+F87+F94+F102+F109+F116+F123+F131+F138+F145+F153+F160+F167+F174</f>
        <v>3908686.93</v>
      </c>
      <c r="G186" s="64">
        <f t="shared" si="213"/>
        <v>45052111.850000001</v>
      </c>
      <c r="H186" s="63">
        <f t="shared" si="214"/>
        <v>0</v>
      </c>
      <c r="I186" s="63">
        <f t="shared" si="214"/>
        <v>0</v>
      </c>
      <c r="J186" s="64">
        <f t="shared" si="215"/>
        <v>0</v>
      </c>
      <c r="K186" s="63">
        <f t="shared" si="216"/>
        <v>0</v>
      </c>
      <c r="L186" s="63">
        <f t="shared" si="216"/>
        <v>0</v>
      </c>
      <c r="M186" s="64">
        <f t="shared" si="217"/>
        <v>0</v>
      </c>
      <c r="N186" s="63">
        <f t="shared" si="218"/>
        <v>0</v>
      </c>
      <c r="O186" s="63">
        <f t="shared" si="218"/>
        <v>0</v>
      </c>
      <c r="P186" s="64">
        <f t="shared" si="219"/>
        <v>0</v>
      </c>
      <c r="Q186" s="63">
        <f t="shared" si="220"/>
        <v>0</v>
      </c>
      <c r="R186" s="63">
        <f t="shared" si="220"/>
        <v>0</v>
      </c>
      <c r="S186" s="64">
        <f t="shared" si="221"/>
        <v>0</v>
      </c>
      <c r="T186" s="63">
        <f t="shared" si="222"/>
        <v>41143424.920000002</v>
      </c>
      <c r="U186" s="63">
        <f t="shared" si="222"/>
        <v>3908686.93</v>
      </c>
      <c r="V186" s="64">
        <f t="shared" si="223"/>
        <v>45052111.850000001</v>
      </c>
    </row>
    <row r="187" spans="1:23" ht="26.25">
      <c r="A187" s="4"/>
      <c r="B187" s="4"/>
      <c r="C187" s="17">
        <v>3000</v>
      </c>
      <c r="D187" s="25" t="s">
        <v>21</v>
      </c>
      <c r="E187" s="63">
        <f>E15+E22+E30+E37+E45+E52+E59+E67+E74+E81+E88+E95+E103+E110+E117+E124+E132+E139+E146+E154+E161+E168+E175</f>
        <v>73089715.890000001</v>
      </c>
      <c r="F187" s="63">
        <f>F15+F30+F37+F45+F59+F67+F139+F146+F175</f>
        <v>11066700</v>
      </c>
      <c r="G187" s="64">
        <f t="shared" si="213"/>
        <v>84156415.890000001</v>
      </c>
      <c r="H187" s="63">
        <f t="shared" si="214"/>
        <v>0</v>
      </c>
      <c r="I187" s="63">
        <f t="shared" si="214"/>
        <v>0</v>
      </c>
      <c r="J187" s="64">
        <f t="shared" si="215"/>
        <v>0</v>
      </c>
      <c r="K187" s="63">
        <f t="shared" si="216"/>
        <v>0</v>
      </c>
      <c r="L187" s="63">
        <f t="shared" si="216"/>
        <v>0</v>
      </c>
      <c r="M187" s="64">
        <f t="shared" si="217"/>
        <v>0</v>
      </c>
      <c r="N187" s="63">
        <f t="shared" si="218"/>
        <v>0</v>
      </c>
      <c r="O187" s="63">
        <f t="shared" si="218"/>
        <v>34196.06</v>
      </c>
      <c r="P187" s="64">
        <f t="shared" si="219"/>
        <v>34196.06</v>
      </c>
      <c r="Q187" s="63">
        <f t="shared" si="220"/>
        <v>0</v>
      </c>
      <c r="R187" s="63">
        <f t="shared" si="220"/>
        <v>0</v>
      </c>
      <c r="S187" s="64">
        <f t="shared" si="221"/>
        <v>0</v>
      </c>
      <c r="T187" s="63">
        <f t="shared" si="222"/>
        <v>73089715.890000001</v>
      </c>
      <c r="U187" s="63">
        <f t="shared" si="222"/>
        <v>11032503.939999999</v>
      </c>
      <c r="V187" s="64">
        <f t="shared" si="223"/>
        <v>84122219.829999998</v>
      </c>
    </row>
    <row r="188" spans="1:23" ht="26.25">
      <c r="A188" s="4"/>
      <c r="B188" s="4"/>
      <c r="C188" s="17">
        <v>4000</v>
      </c>
      <c r="D188" s="25" t="s">
        <v>22</v>
      </c>
      <c r="E188" s="63">
        <f>E16+E23+E31+E38+E46+E53+E60+E68+E75+E82+E89+E96+E104+E111+E118+E125+E133+E140+E147+E155+E162+E169+E176</f>
        <v>2380000</v>
      </c>
      <c r="F188" s="63">
        <f>F16+F23+F31+F38+F46+F53+F60+F68+F75+F82+F89+F96+F104+F111+F118+F125+F133+F140+F147+F155+F162+F169+F176</f>
        <v>255000</v>
      </c>
      <c r="G188" s="64">
        <f t="shared" si="213"/>
        <v>2635000</v>
      </c>
      <c r="H188" s="63">
        <f t="shared" si="214"/>
        <v>0</v>
      </c>
      <c r="I188" s="63">
        <f t="shared" si="214"/>
        <v>0</v>
      </c>
      <c r="J188" s="64">
        <f t="shared" si="215"/>
        <v>0</v>
      </c>
      <c r="K188" s="63">
        <f t="shared" si="216"/>
        <v>0</v>
      </c>
      <c r="L188" s="63">
        <f t="shared" si="216"/>
        <v>0</v>
      </c>
      <c r="M188" s="64">
        <f t="shared" si="217"/>
        <v>0</v>
      </c>
      <c r="N188" s="63">
        <f t="shared" si="218"/>
        <v>0</v>
      </c>
      <c r="O188" s="63">
        <f t="shared" si="218"/>
        <v>0</v>
      </c>
      <c r="P188" s="64">
        <f t="shared" si="219"/>
        <v>0</v>
      </c>
      <c r="Q188" s="63">
        <f t="shared" si="220"/>
        <v>0</v>
      </c>
      <c r="R188" s="63">
        <f t="shared" si="220"/>
        <v>0</v>
      </c>
      <c r="S188" s="64">
        <f t="shared" si="221"/>
        <v>0</v>
      </c>
      <c r="T188" s="63">
        <f t="shared" si="222"/>
        <v>2380000</v>
      </c>
      <c r="U188" s="63">
        <f t="shared" si="222"/>
        <v>255000</v>
      </c>
      <c r="V188" s="64">
        <f t="shared" si="223"/>
        <v>2635000</v>
      </c>
    </row>
    <row r="189" spans="1:23" ht="26.25">
      <c r="A189" s="4"/>
      <c r="B189" s="4"/>
      <c r="C189" s="17">
        <v>5000</v>
      </c>
      <c r="D189" s="25" t="s">
        <v>23</v>
      </c>
      <c r="E189" s="63">
        <f>E17+E39+E47+E54+E61+E69+E76+E83+E90+E97+E105+E112+E119+E126+E134+E141+E148+E156+E163+E170+E177+E24+E32</f>
        <v>138143882.06</v>
      </c>
      <c r="F189" s="63">
        <f>F17+F39+F47+F54+F61+F69+F76+F83+F90+F97+F105+F112+F119+F126+F134+F141+F148+F156+F163+F170+F177+F24+F32</f>
        <v>5473960.6899999995</v>
      </c>
      <c r="G189" s="64">
        <f t="shared" si="213"/>
        <v>143617842.75</v>
      </c>
      <c r="H189" s="63">
        <f>H17+H39+H47+H54+H61+H69+H76+H83+H90+H97+H105+H112+H119+H126+H134+H141+H148+H156+H163+H170+H177+H24+H32</f>
        <v>0</v>
      </c>
      <c r="I189" s="63">
        <f>I17+I39+I47+I54+I61+I69+I76+I83+I90+I97+I105+I112+I119+I126+I134+I141+I148+I156+I163+I170+I177+I24+I32</f>
        <v>0</v>
      </c>
      <c r="J189" s="64">
        <f t="shared" si="215"/>
        <v>0</v>
      </c>
      <c r="K189" s="63">
        <f>K17+K39+K47+K54+K61+K69+K76+K83+K90+K97+K105+K112+K119+K126+K134+K141+K148+K156+K163+K170+K177+K24+K32</f>
        <v>0</v>
      </c>
      <c r="L189" s="63">
        <f>L17+L39+L47+L54+L61+L69+L76+L83+L90+L97+L105+L112+L119+L126+L134+L141+L148+L156+L163+L170+L177+L24+L32</f>
        <v>0</v>
      </c>
      <c r="M189" s="64">
        <f t="shared" si="217"/>
        <v>0</v>
      </c>
      <c r="N189" s="63">
        <f>N17+N39+N47+N54+N61+N69+N76+N83+N90+N97+N105+N112+N119+N126+N134+N141+N148+N156+N163+N170+N177+N24+N32</f>
        <v>0</v>
      </c>
      <c r="O189" s="63">
        <f>O17+O39+O47+O54+O61+O69+O76+O83+O90+O97+O105+O112+O119+O126+O134+O141+O148+O156+O163+O170+O177+O24+O32</f>
        <v>0</v>
      </c>
      <c r="P189" s="64">
        <f t="shared" si="219"/>
        <v>0</v>
      </c>
      <c r="Q189" s="63" t="e">
        <f>Q17+#REF!+#REF!+Q39+Q47+Q54+Q61+Q69+Q76+Q83+Q90+Q97+Q105+Q112+Q119+Q126+Q134+Q141+Q148+Q156+Q163+Q170+Q177</f>
        <v>#REF!</v>
      </c>
      <c r="R189" s="63" t="e">
        <f>R17+#REF!+#REF!+R39+R47+R54+R61+R69+R76+R83+R90+R97+R105+R112+R119+R126+R134+R141+R148+R156+R163+R170+R177</f>
        <v>#REF!</v>
      </c>
      <c r="S189" s="64" t="e">
        <f t="shared" si="221"/>
        <v>#REF!</v>
      </c>
      <c r="T189" s="63">
        <f>T17+T39+T47+T54+T61+T69+T76+T83+T90+T97+T105+T112+T119+T126+T134+T141+T148+T156+T163+T170+T177+T24+T32</f>
        <v>138143882.06</v>
      </c>
      <c r="U189" s="63">
        <f>U17+U39+U47+U54+U61+U69+U76+U83+U90+U97+U105+U112+U119+U126+U134+U141+U148+U156+U163+U170+U177+U24+U32</f>
        <v>5473960.6899999995</v>
      </c>
      <c r="V189" s="64">
        <f t="shared" si="223"/>
        <v>143617842.75</v>
      </c>
    </row>
    <row r="190" spans="1:23" ht="27" thickBot="1">
      <c r="A190" s="4"/>
      <c r="B190" s="4"/>
      <c r="C190" s="21">
        <v>6000</v>
      </c>
      <c r="D190" s="26" t="s">
        <v>24</v>
      </c>
      <c r="E190" s="65">
        <f>E18+E25+E33+E40+E48+E55+E62+E70+E77+E84+E91+E98+E106+E113+E120+E127+E135+E142+E149+E157+E164+E171+E178</f>
        <v>6576298.1299999999</v>
      </c>
      <c r="F190" s="65">
        <f>F18+F25+F33+F40+F48+F55+F62+F70+F77+F84+F91+F98+F106+F113+F120+F127+F135+F142+F149+F157+F164+F171+F178</f>
        <v>0</v>
      </c>
      <c r="G190" s="66">
        <f t="shared" si="213"/>
        <v>6576298.1299999999</v>
      </c>
      <c r="H190" s="65">
        <f>H18+H25+H33+H40+H48+H55+H62+H70+H77+H84+H91+H98+H106+H113+H120+H127+H135+H142+H149+H157+H164+H171+H178</f>
        <v>0</v>
      </c>
      <c r="I190" s="65">
        <f>I18+I25+I33+I40+I48+I55+I62+I70+I77+I84+I91+I98+I106+I113+I120+I127+I135+I142+I149+I157+I164+I171+I178</f>
        <v>0</v>
      </c>
      <c r="J190" s="66">
        <f t="shared" si="215"/>
        <v>0</v>
      </c>
      <c r="K190" s="65">
        <f>K18+K25+K33+K40+K48+K55+K62+K70+K77+K84+K91+K98+K106+K113+K120+K127+K135+K142+K149+K157+K164+K171+K178</f>
        <v>0</v>
      </c>
      <c r="L190" s="65">
        <f>L18+L25+L33+L40+L48+L55+L62+L70+L77+L84+L91+L98+L106+L113+L120+L127+L135+L142+L149+L157+L164+L171+L178</f>
        <v>0</v>
      </c>
      <c r="M190" s="66">
        <f t="shared" si="217"/>
        <v>0</v>
      </c>
      <c r="N190" s="65">
        <f>N18+N25+N33+N40+N48+N55+N62+N70+N77+N84+N91+N98+N106+N113+N120+N127+N135+N142+N149+N157+N164+N171+N178</f>
        <v>0</v>
      </c>
      <c r="O190" s="65">
        <f>O18+O25+O33+O40+O48+O55+O62+O70+O77+O84+O91+O98+O106+O113+O120+O127+O135+O142+O149+O157+O164+O171+O178</f>
        <v>0</v>
      </c>
      <c r="P190" s="66">
        <f t="shared" si="219"/>
        <v>0</v>
      </c>
      <c r="Q190" s="65">
        <f>Q18+Q25+Q33+Q40+Q48+Q55+Q62+Q70+Q77+Q84+Q91+Q98+Q106+Q113+Q120+Q127+Q135+Q142+Q149+Q157+Q164+Q171+Q178</f>
        <v>0</v>
      </c>
      <c r="R190" s="65">
        <f>R18+R25+R33+R40+R48+R55+R62+R70+R77+R84+R91+R98+R106+R113+R120+R127+R135+R142+R149+R157+R164+R171+R178</f>
        <v>0</v>
      </c>
      <c r="S190" s="66">
        <f t="shared" si="221"/>
        <v>0</v>
      </c>
      <c r="T190" s="65">
        <f>T18+T25+T33+T40+T48+T55+T62+T70+T77+T84+T91+T98+T106+T113+T120+T127+T135+T142+T149+T157+T164+T171+T178</f>
        <v>6576298.1299999999</v>
      </c>
      <c r="U190" s="65">
        <f>U18+U25+U33+U40+U48+U55+U62+U70+U77+U84+U91+U98+U106+U113+U120+U127+U135+U142+U149+U157+U164+U171+U178</f>
        <v>0</v>
      </c>
      <c r="V190" s="66">
        <f t="shared" si="223"/>
        <v>6576298.1299999999</v>
      </c>
    </row>
    <row r="191" spans="1:23" ht="39.950000000000003" customHeight="1" thickBot="1">
      <c r="A191" s="4"/>
      <c r="B191" s="4"/>
      <c r="C191" s="4"/>
      <c r="D191" s="73" t="s">
        <v>7</v>
      </c>
      <c r="E191" s="74">
        <f>SUM(E185:E190)</f>
        <v>261333321</v>
      </c>
      <c r="F191" s="74">
        <f>SUM(F185:F190)</f>
        <v>104852012.92000002</v>
      </c>
      <c r="G191" s="74">
        <f>SUM(G185:G190)</f>
        <v>366185333.92000002</v>
      </c>
      <c r="H191" s="74">
        <f>SUM(H185:H190)</f>
        <v>0</v>
      </c>
      <c r="I191" s="74">
        <f>SUM(I185:I190)</f>
        <v>0</v>
      </c>
      <c r="J191" s="74">
        <v>0</v>
      </c>
      <c r="K191" s="74">
        <f>SUM(K185:K190)</f>
        <v>0</v>
      </c>
      <c r="L191" s="74">
        <f>SUM(L185:L190)</f>
        <v>0</v>
      </c>
      <c r="M191" s="74">
        <v>0</v>
      </c>
      <c r="N191" s="74">
        <f>SUM(N185:N190)</f>
        <v>0</v>
      </c>
      <c r="O191" s="74">
        <f>SUM(O185:O190)</f>
        <v>4929877.6899999995</v>
      </c>
      <c r="P191" s="74">
        <f>N191+O191</f>
        <v>4929877.6899999995</v>
      </c>
      <c r="Q191" s="74" t="e">
        <f>SUM(Q185:Q190)</f>
        <v>#REF!</v>
      </c>
      <c r="R191" s="74" t="e">
        <f>SUM(R185:R190)</f>
        <v>#REF!</v>
      </c>
      <c r="S191" s="74">
        <v>0</v>
      </c>
      <c r="T191" s="74">
        <f>SUM(T185:T190)</f>
        <v>261333321</v>
      </c>
      <c r="U191" s="74">
        <f>SUM(U185:U190)</f>
        <v>99922135.230000004</v>
      </c>
      <c r="V191" s="74">
        <f>T191+U191</f>
        <v>361255456.23000002</v>
      </c>
    </row>
    <row r="192" spans="1:23" ht="2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</sheetData>
  <mergeCells count="88">
    <mergeCell ref="A1:V1"/>
    <mergeCell ref="T183:V183"/>
    <mergeCell ref="A165:A171"/>
    <mergeCell ref="B165:D165"/>
    <mergeCell ref="B166:B171"/>
    <mergeCell ref="E183:G183"/>
    <mergeCell ref="N183:P183"/>
    <mergeCell ref="Q183:S183"/>
    <mergeCell ref="K183:M183"/>
    <mergeCell ref="H183:J183"/>
    <mergeCell ref="A172:D172"/>
    <mergeCell ref="A173:A178"/>
    <mergeCell ref="B173:B178"/>
    <mergeCell ref="A143:A149"/>
    <mergeCell ref="B143:D143"/>
    <mergeCell ref="B144:B149"/>
    <mergeCell ref="A150:A164"/>
    <mergeCell ref="B150:D150"/>
    <mergeCell ref="B151:B157"/>
    <mergeCell ref="C151:D151"/>
    <mergeCell ref="B158:B164"/>
    <mergeCell ref="C158:D158"/>
    <mergeCell ref="A121:A127"/>
    <mergeCell ref="B121:D121"/>
    <mergeCell ref="B122:B127"/>
    <mergeCell ref="A128:A142"/>
    <mergeCell ref="B128:D128"/>
    <mergeCell ref="B129:B135"/>
    <mergeCell ref="C129:D129"/>
    <mergeCell ref="B136:B142"/>
    <mergeCell ref="C136:D136"/>
    <mergeCell ref="B92:B98"/>
    <mergeCell ref="C92:D92"/>
    <mergeCell ref="A99:A120"/>
    <mergeCell ref="B99:D99"/>
    <mergeCell ref="B100:B106"/>
    <mergeCell ref="C100:D100"/>
    <mergeCell ref="B107:B113"/>
    <mergeCell ref="C107:D107"/>
    <mergeCell ref="B114:B120"/>
    <mergeCell ref="C114:D114"/>
    <mergeCell ref="A63:A98"/>
    <mergeCell ref="B63:D63"/>
    <mergeCell ref="B64:B70"/>
    <mergeCell ref="C64:D64"/>
    <mergeCell ref="B71:B77"/>
    <mergeCell ref="C71:D71"/>
    <mergeCell ref="B78:B84"/>
    <mergeCell ref="C78:D78"/>
    <mergeCell ref="B85:B91"/>
    <mergeCell ref="C85:D85"/>
    <mergeCell ref="A41:A62"/>
    <mergeCell ref="B41:D41"/>
    <mergeCell ref="B42:B48"/>
    <mergeCell ref="C42:D42"/>
    <mergeCell ref="B49:B55"/>
    <mergeCell ref="C49:D49"/>
    <mergeCell ref="B56:B62"/>
    <mergeCell ref="C56:D56"/>
    <mergeCell ref="A26:A40"/>
    <mergeCell ref="B26:D26"/>
    <mergeCell ref="B27:B33"/>
    <mergeCell ref="C27:D27"/>
    <mergeCell ref="B34:B40"/>
    <mergeCell ref="C34:D34"/>
    <mergeCell ref="A11:A25"/>
    <mergeCell ref="B11:D11"/>
    <mergeCell ref="B12:B18"/>
    <mergeCell ref="C12:D12"/>
    <mergeCell ref="B19:B25"/>
    <mergeCell ref="C19:D19"/>
    <mergeCell ref="A8:A10"/>
    <mergeCell ref="B8:B10"/>
    <mergeCell ref="C8:C10"/>
    <mergeCell ref="D8:D10"/>
    <mergeCell ref="E8:V8"/>
    <mergeCell ref="E9:G9"/>
    <mergeCell ref="N9:P9"/>
    <mergeCell ref="Q9:S9"/>
    <mergeCell ref="K9:M9"/>
    <mergeCell ref="T9:V9"/>
    <mergeCell ref="H9:J9"/>
    <mergeCell ref="A2:V2"/>
    <mergeCell ref="A3:V3"/>
    <mergeCell ref="A4:V4"/>
    <mergeCell ref="A5:V5"/>
    <mergeCell ref="A7:V7"/>
    <mergeCell ref="A6:V6"/>
  </mergeCells>
  <printOptions horizontalCentered="1"/>
  <pageMargins left="0.19685039370078741" right="0.19685039370078741" top="0.19685039370078741" bottom="0.19685039370078741" header="0.31496062992125984" footer="0.31496062992125984"/>
  <pageSetup paperSize="294" scale="50" fitToHeight="0" orientation="portrait" r:id="rId1"/>
  <headerFooter>
    <oddFooter>&amp;C&amp;A&amp;R&amp;P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2012 a diciembre-15</vt:lpstr>
      <vt:lpstr>Saldo Cero SEPTIEMBRE 2017 </vt:lpstr>
      <vt:lpstr>'2012 a diciembre-15'!Área_de_impresión</vt:lpstr>
      <vt:lpstr>'Saldo Cero SEPTIEMBRE 2017 '!Área_de_impresión</vt:lpstr>
      <vt:lpstr>'2012 a diciembre-15'!Títulos_a_imprimir</vt:lpstr>
      <vt:lpstr>'Saldo Cero SEPTIEMBRE 2017 '!Títulos_a_imprimir</vt:lpstr>
    </vt:vector>
  </TitlesOfParts>
  <Company>FOSEG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Rafael Ferrusca Marín</cp:lastModifiedBy>
  <cp:lastPrinted>2018-05-23T16:50:54Z</cp:lastPrinted>
  <dcterms:created xsi:type="dcterms:W3CDTF">2007-11-12T18:20:28Z</dcterms:created>
  <dcterms:modified xsi:type="dcterms:W3CDTF">2018-05-23T16:51:32Z</dcterms:modified>
</cp:coreProperties>
</file>