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ortales gobierno\Portal LGCG\2018\"/>
    </mc:Choice>
  </mc:AlternateContent>
  <bookViews>
    <workbookView xWindow="0" yWindow="0" windowWidth="21600" windowHeight="9435"/>
  </bookViews>
  <sheets>
    <sheet name="Calendario (2)" sheetId="1" r:id="rId1"/>
  </sheets>
  <externalReferences>
    <externalReference r:id="rId2"/>
  </externalReferences>
  <definedNames>
    <definedName name="_xlnm._FilterDatabase" localSheetId="0" hidden="1">'Calendario (2)'!$A$6:$W$199</definedName>
    <definedName name="ICEP" localSheetId="0">#REF!</definedName>
    <definedName name="ICEP">#REF!</definedName>
    <definedName name="_xlnm.Print_Titles" localSheetId="0">'Calendario (2)'!$1:$6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9" i="1" l="1"/>
  <c r="H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 s="1"/>
  <c r="H196" i="1"/>
  <c r="H195" i="1"/>
  <c r="H194" i="1"/>
  <c r="H193" i="1"/>
  <c r="H192" i="1"/>
  <c r="H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 s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T175" i="1"/>
  <c r="T174" i="1" s="1"/>
  <c r="S175" i="1"/>
  <c r="R175" i="1"/>
  <c r="Q175" i="1"/>
  <c r="P175" i="1"/>
  <c r="P174" i="1" s="1"/>
  <c r="O175" i="1"/>
  <c r="N175" i="1"/>
  <c r="M175" i="1"/>
  <c r="L175" i="1"/>
  <c r="L174" i="1" s="1"/>
  <c r="K175" i="1"/>
  <c r="J175" i="1"/>
  <c r="I175" i="1"/>
  <c r="H175" i="1"/>
  <c r="S174" i="1"/>
  <c r="R174" i="1"/>
  <c r="Q174" i="1"/>
  <c r="O174" i="1"/>
  <c r="N174" i="1"/>
  <c r="M174" i="1"/>
  <c r="K174" i="1"/>
  <c r="J174" i="1"/>
  <c r="I174" i="1"/>
  <c r="H173" i="1"/>
  <c r="H172" i="1"/>
  <c r="H171" i="1"/>
  <c r="H170" i="1"/>
  <c r="T169" i="1"/>
  <c r="S169" i="1"/>
  <c r="R169" i="1"/>
  <c r="Q169" i="1"/>
  <c r="P169" i="1"/>
  <c r="O169" i="1"/>
  <c r="N169" i="1"/>
  <c r="M169" i="1"/>
  <c r="L169" i="1"/>
  <c r="K169" i="1"/>
  <c r="J169" i="1"/>
  <c r="H169" i="1" s="1"/>
  <c r="I169" i="1"/>
  <c r="H168" i="1"/>
  <c r="H167" i="1"/>
  <c r="H166" i="1"/>
  <c r="T165" i="1"/>
  <c r="S165" i="1"/>
  <c r="R165" i="1"/>
  <c r="Q165" i="1"/>
  <c r="P165" i="1"/>
  <c r="O165" i="1"/>
  <c r="N165" i="1"/>
  <c r="M165" i="1"/>
  <c r="L165" i="1"/>
  <c r="K165" i="1"/>
  <c r="J165" i="1"/>
  <c r="H165" i="1" s="1"/>
  <c r="I165" i="1"/>
  <c r="H164" i="1"/>
  <c r="H163" i="1"/>
  <c r="H162" i="1"/>
  <c r="T161" i="1"/>
  <c r="S161" i="1"/>
  <c r="R161" i="1"/>
  <c r="R154" i="1" s="1"/>
  <c r="R142" i="1" s="1"/>
  <c r="Q161" i="1"/>
  <c r="P161" i="1"/>
  <c r="O161" i="1"/>
  <c r="N161" i="1"/>
  <c r="N154" i="1" s="1"/>
  <c r="N142" i="1" s="1"/>
  <c r="M161" i="1"/>
  <c r="L161" i="1"/>
  <c r="K161" i="1"/>
  <c r="J161" i="1"/>
  <c r="H161" i="1" s="1"/>
  <c r="I161" i="1"/>
  <c r="H160" i="1"/>
  <c r="H159" i="1"/>
  <c r="H158" i="1"/>
  <c r="H157" i="1"/>
  <c r="H156" i="1"/>
  <c r="T155" i="1"/>
  <c r="T154" i="1" s="1"/>
  <c r="S155" i="1"/>
  <c r="R155" i="1"/>
  <c r="Q155" i="1"/>
  <c r="P155" i="1"/>
  <c r="P154" i="1" s="1"/>
  <c r="O155" i="1"/>
  <c r="N155" i="1"/>
  <c r="M155" i="1"/>
  <c r="L155" i="1"/>
  <c r="L154" i="1" s="1"/>
  <c r="K155" i="1"/>
  <c r="J155" i="1"/>
  <c r="I155" i="1"/>
  <c r="H155" i="1"/>
  <c r="S154" i="1"/>
  <c r="Q154" i="1"/>
  <c r="O154" i="1"/>
  <c r="M154" i="1"/>
  <c r="K154" i="1"/>
  <c r="I154" i="1"/>
  <c r="H153" i="1"/>
  <c r="H152" i="1"/>
  <c r="H151" i="1"/>
  <c r="H150" i="1"/>
  <c r="H149" i="1"/>
  <c r="H148" i="1"/>
  <c r="H147" i="1"/>
  <c r="H146" i="1"/>
  <c r="H145" i="1"/>
  <c r="H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S142" i="1"/>
  <c r="Q142" i="1"/>
  <c r="O142" i="1"/>
  <c r="M142" i="1"/>
  <c r="K142" i="1"/>
  <c r="I142" i="1"/>
  <c r="H141" i="1"/>
  <c r="H140" i="1"/>
  <c r="H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 s="1"/>
  <c r="H137" i="1"/>
  <c r="H136" i="1"/>
  <c r="H135" i="1"/>
  <c r="H134" i="1"/>
  <c r="H133" i="1"/>
  <c r="H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T115" i="1"/>
  <c r="T114" i="1" s="1"/>
  <c r="T113" i="1" s="1"/>
  <c r="T112" i="1" s="1"/>
  <c r="S115" i="1"/>
  <c r="R115" i="1"/>
  <c r="Q115" i="1"/>
  <c r="P115" i="1"/>
  <c r="P114" i="1" s="1"/>
  <c r="P113" i="1" s="1"/>
  <c r="P112" i="1" s="1"/>
  <c r="O115" i="1"/>
  <c r="N115" i="1"/>
  <c r="M115" i="1"/>
  <c r="L115" i="1"/>
  <c r="L114" i="1" s="1"/>
  <c r="L113" i="1" s="1"/>
  <c r="L112" i="1" s="1"/>
  <c r="K115" i="1"/>
  <c r="J115" i="1"/>
  <c r="I115" i="1"/>
  <c r="H115" i="1"/>
  <c r="S114" i="1"/>
  <c r="R114" i="1"/>
  <c r="Q114" i="1"/>
  <c r="Q113" i="1" s="1"/>
  <c r="Q112" i="1" s="1"/>
  <c r="O114" i="1"/>
  <c r="N114" i="1"/>
  <c r="M114" i="1"/>
  <c r="M113" i="1" s="1"/>
  <c r="M112" i="1" s="1"/>
  <c r="K114" i="1"/>
  <c r="J114" i="1"/>
  <c r="I114" i="1"/>
  <c r="S113" i="1"/>
  <c r="R113" i="1"/>
  <c r="R112" i="1" s="1"/>
  <c r="O113" i="1"/>
  <c r="N113" i="1"/>
  <c r="N112" i="1" s="1"/>
  <c r="K113" i="1"/>
  <c r="J113" i="1"/>
  <c r="J112" i="1" s="1"/>
  <c r="S112" i="1"/>
  <c r="O112" i="1"/>
  <c r="K112" i="1"/>
  <c r="H111" i="1"/>
  <c r="H110" i="1"/>
  <c r="H109" i="1"/>
  <c r="H108" i="1"/>
  <c r="H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 s="1"/>
  <c r="H105" i="1"/>
  <c r="H104" i="1"/>
  <c r="T103" i="1"/>
  <c r="T102" i="1" s="1"/>
  <c r="T101" i="1" s="1"/>
  <c r="T100" i="1" s="1"/>
  <c r="S103" i="1"/>
  <c r="R103" i="1"/>
  <c r="Q103" i="1"/>
  <c r="P103" i="1"/>
  <c r="P102" i="1" s="1"/>
  <c r="P101" i="1" s="1"/>
  <c r="P100" i="1" s="1"/>
  <c r="O103" i="1"/>
  <c r="N103" i="1"/>
  <c r="M103" i="1"/>
  <c r="L103" i="1"/>
  <c r="L102" i="1" s="1"/>
  <c r="L101" i="1" s="1"/>
  <c r="L100" i="1" s="1"/>
  <c r="K103" i="1"/>
  <c r="J103" i="1"/>
  <c r="I103" i="1"/>
  <c r="H103" i="1"/>
  <c r="S102" i="1"/>
  <c r="R102" i="1"/>
  <c r="Q102" i="1"/>
  <c r="Q101" i="1" s="1"/>
  <c r="Q100" i="1" s="1"/>
  <c r="O102" i="1"/>
  <c r="N102" i="1"/>
  <c r="M102" i="1"/>
  <c r="M101" i="1" s="1"/>
  <c r="M100" i="1" s="1"/>
  <c r="K102" i="1"/>
  <c r="J102" i="1"/>
  <c r="I102" i="1"/>
  <c r="S101" i="1"/>
  <c r="R101" i="1"/>
  <c r="R100" i="1" s="1"/>
  <c r="O101" i="1"/>
  <c r="N101" i="1"/>
  <c r="N100" i="1" s="1"/>
  <c r="K101" i="1"/>
  <c r="J101" i="1"/>
  <c r="J100" i="1" s="1"/>
  <c r="S100" i="1"/>
  <c r="O100" i="1"/>
  <c r="K100" i="1"/>
  <c r="H99" i="1"/>
  <c r="H98" i="1"/>
  <c r="H97" i="1"/>
  <c r="H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H94" i="1"/>
  <c r="H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 s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T52" i="1"/>
  <c r="S52" i="1"/>
  <c r="S38" i="1" s="1"/>
  <c r="S35" i="1" s="1"/>
  <c r="R52" i="1"/>
  <c r="Q52" i="1"/>
  <c r="P52" i="1"/>
  <c r="O52" i="1"/>
  <c r="O38" i="1" s="1"/>
  <c r="O35" i="1" s="1"/>
  <c r="N52" i="1"/>
  <c r="M52" i="1"/>
  <c r="L52" i="1"/>
  <c r="K52" i="1"/>
  <c r="K38" i="1" s="1"/>
  <c r="K35" i="1" s="1"/>
  <c r="J52" i="1"/>
  <c r="I52" i="1"/>
  <c r="H51" i="1"/>
  <c r="H50" i="1"/>
  <c r="H49" i="1"/>
  <c r="H48" i="1"/>
  <c r="H47" i="1"/>
  <c r="H46" i="1"/>
  <c r="H45" i="1"/>
  <c r="H44" i="1"/>
  <c r="H43" i="1"/>
  <c r="H42" i="1"/>
  <c r="T41" i="1"/>
  <c r="S41" i="1"/>
  <c r="R41" i="1"/>
  <c r="R39" i="1" s="1"/>
  <c r="R38" i="1" s="1"/>
  <c r="R35" i="1" s="1"/>
  <c r="Q41" i="1"/>
  <c r="P41" i="1"/>
  <c r="O41" i="1"/>
  <c r="N41" i="1"/>
  <c r="N39" i="1" s="1"/>
  <c r="N38" i="1" s="1"/>
  <c r="N35" i="1" s="1"/>
  <c r="M41" i="1"/>
  <c r="L41" i="1"/>
  <c r="K41" i="1"/>
  <c r="J41" i="1"/>
  <c r="H41" i="1" s="1"/>
  <c r="I41" i="1"/>
  <c r="H40" i="1"/>
  <c r="T39" i="1"/>
  <c r="T38" i="1" s="1"/>
  <c r="T35" i="1" s="1"/>
  <c r="S39" i="1"/>
  <c r="Q39" i="1"/>
  <c r="P39" i="1"/>
  <c r="P38" i="1" s="1"/>
  <c r="P35" i="1" s="1"/>
  <c r="O39" i="1"/>
  <c r="M39" i="1"/>
  <c r="L39" i="1"/>
  <c r="L38" i="1" s="1"/>
  <c r="L35" i="1" s="1"/>
  <c r="K39" i="1"/>
  <c r="I39" i="1"/>
  <c r="Q38" i="1"/>
  <c r="Q35" i="1" s="1"/>
  <c r="M38" i="1"/>
  <c r="M35" i="1" s="1"/>
  <c r="I38" i="1"/>
  <c r="H37" i="1"/>
  <c r="H36" i="1"/>
  <c r="H34" i="1"/>
  <c r="H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 s="1"/>
  <c r="H31" i="1"/>
  <c r="H30" i="1"/>
  <c r="H29" i="1"/>
  <c r="H28" i="1"/>
  <c r="H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 s="1"/>
  <c r="H25" i="1"/>
  <c r="H24" i="1"/>
  <c r="H23" i="1"/>
  <c r="H22" i="1"/>
  <c r="H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 s="1"/>
  <c r="H19" i="1"/>
  <c r="H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 s="1"/>
  <c r="H16" i="1"/>
  <c r="H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 s="1"/>
  <c r="H13" i="1"/>
  <c r="H12" i="1"/>
  <c r="T11" i="1"/>
  <c r="T8" i="1" s="1"/>
  <c r="S11" i="1"/>
  <c r="R11" i="1"/>
  <c r="Q11" i="1"/>
  <c r="Q8" i="1" s="1"/>
  <c r="Q7" i="1" s="1"/>
  <c r="P11" i="1"/>
  <c r="P8" i="1" s="1"/>
  <c r="O11" i="1"/>
  <c r="N11" i="1"/>
  <c r="M11" i="1"/>
  <c r="M8" i="1" s="1"/>
  <c r="L11" i="1"/>
  <c r="L8" i="1" s="1"/>
  <c r="K11" i="1"/>
  <c r="J11" i="1"/>
  <c r="I11" i="1"/>
  <c r="I8" i="1" s="1"/>
  <c r="H10" i="1"/>
  <c r="T9" i="1"/>
  <c r="S9" i="1"/>
  <c r="R9" i="1"/>
  <c r="R8" i="1" s="1"/>
  <c r="R7" i="1" s="1"/>
  <c r="Q9" i="1"/>
  <c r="P9" i="1"/>
  <c r="O9" i="1"/>
  <c r="N9" i="1"/>
  <c r="N8" i="1" s="1"/>
  <c r="N7" i="1" s="1"/>
  <c r="M9" i="1"/>
  <c r="L9" i="1"/>
  <c r="K9" i="1"/>
  <c r="J9" i="1"/>
  <c r="J8" i="1" s="1"/>
  <c r="I9" i="1"/>
  <c r="S8" i="1"/>
  <c r="O8" i="1"/>
  <c r="O7" i="1" s="1"/>
  <c r="K8" i="1"/>
  <c r="K7" i="1" s="1"/>
  <c r="M7" i="1" l="1"/>
  <c r="S7" i="1"/>
  <c r="H102" i="1"/>
  <c r="H174" i="1"/>
  <c r="L7" i="1"/>
  <c r="H8" i="1"/>
  <c r="H114" i="1"/>
  <c r="L142" i="1"/>
  <c r="P142" i="1"/>
  <c r="P7" i="1" s="1"/>
  <c r="T142" i="1"/>
  <c r="T7" i="1" s="1"/>
  <c r="I35" i="1"/>
  <c r="H52" i="1"/>
  <c r="J154" i="1"/>
  <c r="J142" i="1" s="1"/>
  <c r="H142" i="1" s="1"/>
  <c r="J39" i="1"/>
  <c r="H11" i="1"/>
  <c r="H9" i="1"/>
  <c r="I101" i="1"/>
  <c r="I113" i="1"/>
  <c r="H101" i="1" l="1"/>
  <c r="I100" i="1"/>
  <c r="H154" i="1"/>
  <c r="H113" i="1"/>
  <c r="I112" i="1"/>
  <c r="H112" i="1" s="1"/>
  <c r="H39" i="1"/>
  <c r="J38" i="1"/>
  <c r="H100" i="1" l="1"/>
  <c r="I7" i="1"/>
  <c r="J35" i="1"/>
  <c r="H38" i="1"/>
  <c r="J7" i="1" l="1"/>
  <c r="H35" i="1"/>
  <c r="H7" i="1"/>
</calcChain>
</file>

<file path=xl/sharedStrings.xml><?xml version="1.0" encoding="utf-8"?>
<sst xmlns="http://schemas.openxmlformats.org/spreadsheetml/2006/main" count="727" uniqueCount="350">
  <si>
    <t>Gobierno del Estado de Puebla</t>
  </si>
  <si>
    <t xml:space="preserve">Información Adicional a la Iniciativa de Ley de Ingresos para el </t>
  </si>
  <si>
    <t>ejercicio fiscal 2018</t>
  </si>
  <si>
    <t>(pesos)</t>
  </si>
  <si>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</si>
  <si>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</si>
  <si>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</si>
  <si>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</si>
  <si>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</si>
  <si>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</si>
  <si>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</si>
  <si>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</si>
  <si>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</si>
  <si>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</si>
  <si>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</si>
  <si>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</si>
  <si>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</si>
  <si>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</si>
  <si>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de Financiamiento</t>
  </si>
  <si>
    <t>Relación de Fuentes de Financiamiento</t>
  </si>
  <si>
    <t>Ingresos Totales</t>
  </si>
  <si>
    <t>Impuestos</t>
  </si>
  <si>
    <t>Recursos Fiscales</t>
  </si>
  <si>
    <t>No Etiquetado</t>
  </si>
  <si>
    <t>Impuestos sobre los Ingresos</t>
  </si>
  <si>
    <t xml:space="preserve">                                                                                </t>
  </si>
  <si>
    <t>1.1.1</t>
  </si>
  <si>
    <t>Sobre loterías, rifas, sorteos y concursos</t>
  </si>
  <si>
    <t>Impuestos sobre el Patrimonio</t>
  </si>
  <si>
    <t>1.2.1</t>
  </si>
  <si>
    <t xml:space="preserve">Estatal sobre tenencia o uso de vehículos              </t>
  </si>
  <si>
    <t>1.2.2</t>
  </si>
  <si>
    <t xml:space="preserve">Sobre adquisición de vehículos automotores usados              </t>
  </si>
  <si>
    <t>Impuestos sobre la producción, el consumo y las transacciones</t>
  </si>
  <si>
    <t>1.3.1</t>
  </si>
  <si>
    <t>Sobre servicios de hospedaje</t>
  </si>
  <si>
    <t>Impuestos al Comercio Exterior</t>
  </si>
  <si>
    <t>Impuestos sobre Nóminas y Asimilables</t>
  </si>
  <si>
    <t>1.5.1</t>
  </si>
  <si>
    <t>Sobre erogaciones por remuneraciones al trabajo personal</t>
  </si>
  <si>
    <t>Impuestos Ecológicos</t>
  </si>
  <si>
    <t>Accesorios</t>
  </si>
  <si>
    <t>1.7.1</t>
  </si>
  <si>
    <t>Recargos</t>
  </si>
  <si>
    <t>1.7.2</t>
  </si>
  <si>
    <t>Actualizaciones</t>
  </si>
  <si>
    <t>1.7.3</t>
  </si>
  <si>
    <t>Multas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</si>
  <si>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</si>
  <si>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</si>
  <si>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</si>
  <si>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</si>
  <si>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</si>
  <si>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</si>
  <si>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</si>
  <si>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</si>
  <si>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</si>
  <si>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</si>
  <si>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</si>
  <si>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</si>
  <si>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</si>
  <si>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</si>
  <si>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4.3.1</t>
  </si>
  <si>
    <t>Poder Ejecutivo</t>
  </si>
  <si>
    <t>4.3.1.1</t>
  </si>
  <si>
    <t>Secretaría General de Gobierno</t>
  </si>
  <si>
    <t>4.3.1.2</t>
  </si>
  <si>
    <t>Secretaría de Finanzas y Administración</t>
  </si>
  <si>
    <t>4.3.1.2.1</t>
  </si>
  <si>
    <t>4.3.1.2.2</t>
  </si>
  <si>
    <t>Instituto Registral y Catastral del Estado de Puebla</t>
  </si>
  <si>
    <t>4.3.1.3</t>
  </si>
  <si>
    <t>Secretaría de la Contraloría</t>
  </si>
  <si>
    <t>4.3.1.4</t>
  </si>
  <si>
    <t>Secretaría de Competitividad, Trabajo y Desarrollo Económico</t>
  </si>
  <si>
    <t>4.3.1.5</t>
  </si>
  <si>
    <t>Secretaría de Cultura y Turismo</t>
  </si>
  <si>
    <t>4.3.1.6</t>
  </si>
  <si>
    <t>Secretaría de Desarrollo Rural, Sustentabilidad y Ordenamiento Territorial</t>
  </si>
  <si>
    <t>4.3.1.7</t>
  </si>
  <si>
    <t>Secretaría de Infraestructura, Movilidad  y Transportes</t>
  </si>
  <si>
    <t>4.3.1.8</t>
  </si>
  <si>
    <t>Secretaría de Educación Pública</t>
  </si>
  <si>
    <t>4.3.1.9</t>
  </si>
  <si>
    <t>Secretaría de Seguridad Pública</t>
  </si>
  <si>
    <t>4.3.2</t>
  </si>
  <si>
    <t>Poder Judicial</t>
  </si>
  <si>
    <t>4.3.3</t>
  </si>
  <si>
    <t>Organismos Públicos Descentralizados</t>
  </si>
  <si>
    <t>4.3.3.1</t>
  </si>
  <si>
    <t>Carreteras de Cuota</t>
  </si>
  <si>
    <t>4.3.3.2</t>
  </si>
  <si>
    <t>Colegio de Bachilleres del Estado de Puebla</t>
  </si>
  <si>
    <t>4.3.3.3</t>
  </si>
  <si>
    <t>Colegio de Educación Profesional Técnica del Estado</t>
  </si>
  <si>
    <t>4.3.3.4</t>
  </si>
  <si>
    <t>Colegio de Estudios Científicos y Tecnológicos del Estado de Puebla (CECYTE)</t>
  </si>
  <si>
    <t>4.3.3.5</t>
  </si>
  <si>
    <t>Comisión Estatal de Agua y Saneamiento de Puebla</t>
  </si>
  <si>
    <t>4.3.3.6</t>
  </si>
  <si>
    <t>Consejo Estatal de Coordinación del Sistema Nacional de Seguridad Pública</t>
  </si>
  <si>
    <t>4.3.3.7</t>
  </si>
  <si>
    <t>Instituto de Capacitación para el Trabajo del Estado de Puebla</t>
  </si>
  <si>
    <t>4.3.3.8</t>
  </si>
  <si>
    <t>Instituto de Educación Digital del Estado de Puebla</t>
  </si>
  <si>
    <t>4.3.3.9</t>
  </si>
  <si>
    <t>Instituto de Seguridad y Servicios Sociales de los Trabajadores al Servicio de los Poderes del Estado de Puebla</t>
  </si>
  <si>
    <t>4.3.3.10</t>
  </si>
  <si>
    <t>Instituto Tecnológico Superior de Acatlán de Osorio</t>
  </si>
  <si>
    <t>4.3.3.11</t>
  </si>
  <si>
    <t>Instituto Tecnológico Superior de la Sierra Negra de Ajalpan</t>
  </si>
  <si>
    <t>4.3.3.12</t>
  </si>
  <si>
    <t>Instituto Tecnológico Superior de Atlixco</t>
  </si>
  <si>
    <t>4.3.3.13</t>
  </si>
  <si>
    <t>Instituto Tecnológico Superior de Ciudad Serdán</t>
  </si>
  <si>
    <t>4.3.3.14</t>
  </si>
  <si>
    <t>Instituto Tecnológico Superior de Huauchinango</t>
  </si>
  <si>
    <t>4.3.3.15</t>
  </si>
  <si>
    <t>Instituto Tecnológico Superior de Libres</t>
  </si>
  <si>
    <t>4.3.3.16</t>
  </si>
  <si>
    <t>Instituto Tecnológico Superior de San Martín Texmelucan</t>
  </si>
  <si>
    <t>4.3.3.17</t>
  </si>
  <si>
    <t>Instituto Tecnológico Superior de la Sierra Norte de Puebla</t>
  </si>
  <si>
    <t>4.3.3.18</t>
  </si>
  <si>
    <t>Instituto Tecnológico Superior de Tepeaca</t>
  </si>
  <si>
    <t>4.3.3.19</t>
  </si>
  <si>
    <t>Instituto Tecnológico Superior de Tepexi de Rodríguez</t>
  </si>
  <si>
    <t>4.3.3.20</t>
  </si>
  <si>
    <t>Instituto Tecnológico Superior de Teziutlán</t>
  </si>
  <si>
    <t>4.3.3.21</t>
  </si>
  <si>
    <t>InstitutoTecnológico Superior de Tlatlauquitepec</t>
  </si>
  <si>
    <t>4.3.3.22</t>
  </si>
  <si>
    <t>Instituto Tecnológico Superior de Venustiano Carranza</t>
  </si>
  <si>
    <t>4.3.3.23</t>
  </si>
  <si>
    <t>Instituto Tecnológico Superior de Zacapoaxtla</t>
  </si>
  <si>
    <t>4.3.3.24</t>
  </si>
  <si>
    <t>Servicios de Salud del Estado de Puebla</t>
  </si>
  <si>
    <t>4.3.3.25</t>
  </si>
  <si>
    <t>Sistema para el Desarrollo Integral de la Familia</t>
  </si>
  <si>
    <t>4.3.3.26</t>
  </si>
  <si>
    <t>Universidad Intercultural del Estado de Puebla</t>
  </si>
  <si>
    <t>4.3.3.27</t>
  </si>
  <si>
    <t>Universidad Interserrana Puebla-Ahuacatlán</t>
  </si>
  <si>
    <t>4.3.3.28</t>
  </si>
  <si>
    <t>Universidad Interserrana Puebla-Chilchotla</t>
  </si>
  <si>
    <t>4.3.3.29</t>
  </si>
  <si>
    <t>Universidad Politécnica de Amozoc</t>
  </si>
  <si>
    <t>4.3.3.30</t>
  </si>
  <si>
    <t>Universidad Politécnica de Puebla</t>
  </si>
  <si>
    <t>4.3.3.31</t>
  </si>
  <si>
    <t>Universidad Politécnica Metropolitana de Puebla</t>
  </si>
  <si>
    <t>4.3.3.32</t>
  </si>
  <si>
    <t>Universidad Tecnológica Bilingüe Internacional y Sustentable de Puebla</t>
  </si>
  <si>
    <t>4.3.3.33</t>
  </si>
  <si>
    <t>Universidad Tecnológica de Huejotzingo</t>
  </si>
  <si>
    <t>4.3.3.34</t>
  </si>
  <si>
    <t>Universidad Tecnológica de Izúcar de Matamoros</t>
  </si>
  <si>
    <t>4.3.3.35</t>
  </si>
  <si>
    <t>Universidad Tecnológica de Oriental</t>
  </si>
  <si>
    <t>4.3.3.36</t>
  </si>
  <si>
    <t>Universidad Tecnológica de Puebla</t>
  </si>
  <si>
    <t>4.3.3.37</t>
  </si>
  <si>
    <t>Universidad Tecnológica de Tecamachalco</t>
  </si>
  <si>
    <t>4.3.3.38</t>
  </si>
  <si>
    <t>Universidad Tecnológica de Tehuacán</t>
  </si>
  <si>
    <t>4.3.3.39</t>
  </si>
  <si>
    <t>Universidad Tecnológica de Xicotepec de Juárez</t>
  </si>
  <si>
    <t>4.3.4</t>
  </si>
  <si>
    <t>Organos Autónomos</t>
  </si>
  <si>
    <t>4.3.4.1</t>
  </si>
  <si>
    <t>Fiscalía General del Estado</t>
  </si>
  <si>
    <t>Otros Derechos</t>
  </si>
  <si>
    <t xml:space="preserve">4.5.1 </t>
  </si>
  <si>
    <t>4.5.2</t>
  </si>
  <si>
    <t>4.5.3</t>
  </si>
  <si>
    <t xml:space="preserve">Derechos no comprendidos en las fracciones de la Ley de Ingresos causadas en ejercicios fiscales anteriores pendientes de liquidación o pago </t>
  </si>
  <si>
    <t>Productos</t>
  </si>
  <si>
    <t>Productos de tipo corriente</t>
  </si>
  <si>
    <t>5.1.1</t>
  </si>
  <si>
    <t>5.1.1.1</t>
  </si>
  <si>
    <t>5.1.1.1.1</t>
  </si>
  <si>
    <t>5.1.1.2</t>
  </si>
  <si>
    <t>Productos de Capital</t>
  </si>
  <si>
    <t>5.2.1</t>
  </si>
  <si>
    <t>Intereses por Inversiones de Aportaciones</t>
  </si>
  <si>
    <t>Recursos Federales</t>
  </si>
  <si>
    <t>Etiquetado</t>
  </si>
  <si>
    <t>5.2.2</t>
  </si>
  <si>
    <t>Intereses por Inversiones de Convenios</t>
  </si>
  <si>
    <t>5.2.3</t>
  </si>
  <si>
    <t>Intereses por Inversiones de Recursos Estatales</t>
  </si>
  <si>
    <t>Otros Recursos Libre Disposición</t>
  </si>
  <si>
    <t>5.2.4</t>
  </si>
  <si>
    <t>Enajenación de Bienes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</si>
  <si>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</si>
  <si>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</si>
  <si>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</si>
  <si>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6.1.1</t>
  </si>
  <si>
    <t>Incentivos derivados de la colaboración fiscal</t>
  </si>
  <si>
    <t>6.1.1.1</t>
  </si>
  <si>
    <t>Impuesto Sobre la Renta</t>
  </si>
  <si>
    <t>6.1.1.1.1</t>
  </si>
  <si>
    <t>ISR Fiscalización</t>
  </si>
  <si>
    <t>6.1.1.1.2</t>
  </si>
  <si>
    <t>ISR Enajenación de Bienes</t>
  </si>
  <si>
    <t>6.1.1.2</t>
  </si>
  <si>
    <t>Impuesto al Valor Agregado (Fiscalización)</t>
  </si>
  <si>
    <t>6.1.1.3</t>
  </si>
  <si>
    <t>Impuesto Sobre Automóviles Nuevos</t>
  </si>
  <si>
    <t>6.1.1.4</t>
  </si>
  <si>
    <t>6.1.1.5</t>
  </si>
  <si>
    <t>Multas Administrativas No Fiscales</t>
  </si>
  <si>
    <t>6.1.1.6</t>
  </si>
  <si>
    <t>Impuesto Especial Sobre Producción y Servicios</t>
  </si>
  <si>
    <t>6.1.1.7</t>
  </si>
  <si>
    <t>5 al millar por Inspección y Vigilancia de Obra Pública</t>
  </si>
  <si>
    <t>6.1.1.8</t>
  </si>
  <si>
    <t>100% Multas Fiscales</t>
  </si>
  <si>
    <t>6.1.1.9</t>
  </si>
  <si>
    <t>Impuesto al Valor Agregado (Vigilancia de Obligaciones)</t>
  </si>
  <si>
    <t>6.1.1.10</t>
  </si>
  <si>
    <t>Incentivos no Comprendidos en las Fracciones Anteriores Causados en Ejercicios Fiscales Anteriores Pendientes de Liquidación o Pago</t>
  </si>
  <si>
    <t>6.1.1.11</t>
  </si>
  <si>
    <t>Incentivos Autoliquidables Derivados de la Vigilancia de Obligaciones Coordinada</t>
  </si>
  <si>
    <t>6.1.1.12</t>
  </si>
  <si>
    <t>Incentivos Autoliquidables Régimen de Incorporación Fiscal</t>
  </si>
  <si>
    <t>6.1.1.13</t>
  </si>
  <si>
    <t>Incentivos Autoliquidables Derivados de la Fiscalización Concurrente</t>
  </si>
  <si>
    <t>6.1.1.14</t>
  </si>
  <si>
    <t>Incentivos Por el Uso de Pagos Electrónicos</t>
  </si>
  <si>
    <t>6.1.2</t>
  </si>
  <si>
    <t>Multas y penalizaciones</t>
  </si>
  <si>
    <t>6.1.2.1</t>
  </si>
  <si>
    <t>Multas Estatales No Fiscales</t>
  </si>
  <si>
    <t>6.1.2.2</t>
  </si>
  <si>
    <t>Penalizaciones</t>
  </si>
  <si>
    <t>6.1.3</t>
  </si>
  <si>
    <t>Indemnizaciones</t>
  </si>
  <si>
    <t>6.1.4</t>
  </si>
  <si>
    <t>Incentivos por Administración de Ingresos Coordinados Municipales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</si>
  <si>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</si>
  <si>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</si>
  <si>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</si>
  <si>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</si>
  <si>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</si>
  <si>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 xml:space="preserve"> Ingresos por ventas de bienes y servicios producidos en establecimientos del Gobierno Central</t>
  </si>
  <si>
    <t>Participaciones y Aportaciones</t>
  </si>
  <si>
    <t>Participaciones</t>
  </si>
  <si>
    <t xml:space="preserve">8.1.1 </t>
  </si>
  <si>
    <t>Fondo General de Participaciones</t>
  </si>
  <si>
    <t>8.1.2</t>
  </si>
  <si>
    <t>Fondo de Fomento Municipal</t>
  </si>
  <si>
    <t>8.1.3</t>
  </si>
  <si>
    <t>20% IEPS cerveza, refresco y alcohol, 8% tabaco</t>
  </si>
  <si>
    <t>8.1.4</t>
  </si>
  <si>
    <t>Fondo de Compensación ISAN</t>
  </si>
  <si>
    <t>8.1.5</t>
  </si>
  <si>
    <t>Fondo de Fiscalización y Recaudación (FOFIR)</t>
  </si>
  <si>
    <t>8.1.6</t>
  </si>
  <si>
    <t>Fondo de Compensación (FOCO)</t>
  </si>
  <si>
    <t>8.1.7</t>
  </si>
  <si>
    <t>Participaciones Gasolinas y Diésel</t>
  </si>
  <si>
    <t>8.1.8</t>
  </si>
  <si>
    <t>Fondo de Compensación Repecos e Intermedios</t>
  </si>
  <si>
    <t>8.1.9</t>
  </si>
  <si>
    <t>100% ISR de Sueldos y Salarios del Personal de las entidades y los municipios (Fondo ISR)</t>
  </si>
  <si>
    <t>8.1.10</t>
  </si>
  <si>
    <t>Fondo de Extracción de Hidrocarburos (FEXHI)</t>
  </si>
  <si>
    <t>Aportaciones</t>
  </si>
  <si>
    <t xml:space="preserve">8.2.1 </t>
  </si>
  <si>
    <t>Fondo de Aportaciones para la Nómina Educativa y Gasto Operativo</t>
  </si>
  <si>
    <t>8.2.1.1</t>
  </si>
  <si>
    <t>FONE Servicios Personales</t>
  </si>
  <si>
    <t>8.2.1.2</t>
  </si>
  <si>
    <t>FONE Otros de Gasto Corriente</t>
  </si>
  <si>
    <t>8.2.1.3</t>
  </si>
  <si>
    <t>FONE Gasto de Operación</t>
  </si>
  <si>
    <t>8.2.1.4</t>
  </si>
  <si>
    <t>FONE Fondo de Compensación</t>
  </si>
  <si>
    <t xml:space="preserve">8.2.2 </t>
  </si>
  <si>
    <t>Fondo de Aportaciones para los Servicios de Salud</t>
  </si>
  <si>
    <t xml:space="preserve">8.2.3 </t>
  </si>
  <si>
    <t>Fondo de Aportaciones para la Infraestructura Social</t>
  </si>
  <si>
    <t>8.2.3.1</t>
  </si>
  <si>
    <t>Infraestructura Social para las Entidades</t>
  </si>
  <si>
    <t>8.2.3.2</t>
  </si>
  <si>
    <t>Infraestructura Social Municipal</t>
  </si>
  <si>
    <t xml:space="preserve">8.2.4 </t>
  </si>
  <si>
    <t>Fondo de Aportaciones para el Fortalecimiento de los Municipios y las Demarcaciones Territoriales del D.F.</t>
  </si>
  <si>
    <t xml:space="preserve">8.2.5 </t>
  </si>
  <si>
    <t>Fondo de Aportaciones Múltiples</t>
  </si>
  <si>
    <t>8.2.5.1</t>
  </si>
  <si>
    <t xml:space="preserve">Asistencia Social </t>
  </si>
  <si>
    <t>8.2.5.2</t>
  </si>
  <si>
    <t>Infraestructura Educativa Básica</t>
  </si>
  <si>
    <t>8.2.5.3</t>
  </si>
  <si>
    <t>Infraestructura Educativa Media Superior y Superior</t>
  </si>
  <si>
    <t xml:space="preserve">8.2.6 </t>
  </si>
  <si>
    <t>Fondo de Aportaciones para  la Educación Tecnológica y de Adultos</t>
  </si>
  <si>
    <t>8.2.6.1</t>
  </si>
  <si>
    <t xml:space="preserve">Educación Tecnológica </t>
  </si>
  <si>
    <t>8.2.6.2</t>
  </si>
  <si>
    <t>Educación para Adultos</t>
  </si>
  <si>
    <t xml:space="preserve">8.2.7 </t>
  </si>
  <si>
    <t>Fondo de Aportaciones para la Seguridad Pública de los Estados y del Distrito Federal</t>
  </si>
  <si>
    <t xml:space="preserve">8.2.8 </t>
  </si>
  <si>
    <t>Fondo de Aportaciones para el Fortalecimiento de las Entidades Federativas</t>
  </si>
  <si>
    <t>Convenios</t>
  </si>
  <si>
    <t>8.3.1</t>
  </si>
  <si>
    <t>Convenios Federales</t>
  </si>
  <si>
    <t>8.3.1.1</t>
  </si>
  <si>
    <t>Protección Social en Salud (Seguro Popular)</t>
  </si>
  <si>
    <t>8.3.1.2</t>
  </si>
  <si>
    <t>Benemerita Universidad Autonoma de Puebla (BUAP)</t>
  </si>
  <si>
    <t>8.3.1.3</t>
  </si>
  <si>
    <t>Prospera Programa de Inclusión Social</t>
  </si>
  <si>
    <t>8.3.1.4</t>
  </si>
  <si>
    <t xml:space="preserve">Fondo Regional </t>
  </si>
  <si>
    <t>8.3.1.5</t>
  </si>
  <si>
    <t>Programa de Fortalecimiento de los Servicios Estatales de Salud</t>
  </si>
  <si>
    <t>8.3.1.6</t>
  </si>
  <si>
    <t>Fondo Metropolitano (Puebla-Tlaxcala)</t>
  </si>
  <si>
    <t>8.3.1.7</t>
  </si>
  <si>
    <t>Fondo Metropolitano (Puebla-Tehuacán)</t>
  </si>
  <si>
    <t>8.3.1.8</t>
  </si>
  <si>
    <t>Seguro Medico Siglo XXI</t>
  </si>
  <si>
    <t>8.3.1.9</t>
  </si>
  <si>
    <t>Fondo para Entidades Federativas  y Municipios Productores de Hidrocarburos</t>
  </si>
  <si>
    <t>8.3.1.10</t>
  </si>
  <si>
    <t xml:space="preserve">Universidad Intercultural del Estado de Puebla </t>
  </si>
  <si>
    <t>8.3.1.11</t>
  </si>
  <si>
    <t>Programa de Agua Potable, Drenaje y Tratamiento</t>
  </si>
  <si>
    <t>8.3.2</t>
  </si>
  <si>
    <t>Convenios Municipales</t>
  </si>
  <si>
    <t>8.3.3</t>
  </si>
  <si>
    <t>Convenios Privados</t>
  </si>
  <si>
    <t>8.3.4</t>
  </si>
  <si>
    <t>Convenios Estatales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</si>
  <si>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</si>
  <si>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</si>
  <si>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</si>
  <si>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</si>
  <si>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</si>
  <si>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</si>
  <si>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</si>
  <si>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</si>
  <si>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</si>
  <si>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Financiamientos Internos</t>
  </si>
  <si>
    <t>Endeudamiento Externo</t>
  </si>
  <si>
    <t>Financiamientos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</si>
</sst>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7"/>
      <color theme="1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4" fillId="0" borderId="0" xfId="0" applyFont="1"/>
    <xf numFmtId="0" fontId="5" fillId="2" borderId="0" xfId="0" applyFont="1" applyFill="1" applyAlignment="1"/>
    <xf numFmtId="0" fontId="5" fillId="0" borderId="0" xfId="0" applyFont="1" applyAlignment="1"/>
    <xf numFmtId="0" fontId="5" fillId="0" borderId="0" xfId="0" applyFont="1" applyFill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" fontId="2" fillId="0" borderId="5" xfId="1" applyNumberFormat="1" applyFont="1" applyBorder="1" applyAlignment="1">
      <alignment horizontal="right"/>
    </xf>
    <xf numFmtId="0" fontId="9" fillId="0" borderId="0" xfId="0" applyFont="1"/>
    <xf numFmtId="0" fontId="10" fillId="0" borderId="2" xfId="0" applyNumberFormat="1" applyFont="1" applyBorder="1" applyAlignment="1">
      <alignment vertical="top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vertical="top"/>
    </xf>
    <xf numFmtId="3" fontId="10" fillId="0" borderId="3" xfId="0" applyNumberFormat="1" applyFont="1" applyBorder="1" applyAlignment="1">
      <alignment vertical="top" wrapText="1"/>
    </xf>
    <xf numFmtId="0" fontId="5" fillId="0" borderId="3" xfId="0" applyFont="1" applyBorder="1"/>
    <xf numFmtId="164" fontId="11" fillId="0" borderId="5" xfId="1" applyNumberFormat="1" applyFont="1" applyBorder="1" applyAlignment="1">
      <alignment horizontal="right" vertical="center"/>
    </xf>
    <xf numFmtId="164" fontId="11" fillId="0" borderId="5" xfId="1" applyNumberFormat="1" applyFont="1" applyFill="1" applyBorder="1" applyAlignment="1">
      <alignment horizontal="right" vertical="center"/>
    </xf>
    <xf numFmtId="1" fontId="11" fillId="0" borderId="5" xfId="1" applyNumberFormat="1" applyFont="1" applyBorder="1" applyAlignment="1">
      <alignment horizontal="right"/>
    </xf>
    <xf numFmtId="0" fontId="12" fillId="0" borderId="0" xfId="0" applyFont="1"/>
    <xf numFmtId="0" fontId="13" fillId="0" borderId="2" xfId="0" applyFont="1" applyBorder="1" applyAlignment="1">
      <alignment vertical="top"/>
    </xf>
    <xf numFmtId="0" fontId="13" fillId="0" borderId="3" xfId="0" applyNumberFormat="1" applyFont="1" applyBorder="1" applyAlignment="1">
      <alignment horizontal="left" vertical="top"/>
    </xf>
    <xf numFmtId="0" fontId="13" fillId="0" borderId="3" xfId="0" applyFont="1" applyBorder="1" applyAlignment="1">
      <alignment vertical="top"/>
    </xf>
    <xf numFmtId="0" fontId="14" fillId="0" borderId="3" xfId="0" applyFont="1" applyBorder="1" applyAlignment="1">
      <alignment horizontal="left"/>
    </xf>
    <xf numFmtId="3" fontId="13" fillId="0" borderId="3" xfId="0" applyNumberFormat="1" applyFont="1" applyBorder="1" applyAlignment="1">
      <alignment vertical="top" wrapText="1"/>
    </xf>
    <xf numFmtId="0" fontId="14" fillId="0" borderId="3" xfId="0" applyFont="1" applyBorder="1"/>
    <xf numFmtId="164" fontId="14" fillId="0" borderId="5" xfId="1" applyNumberFormat="1" applyFont="1" applyBorder="1" applyAlignment="1">
      <alignment horizontal="right" vertical="center"/>
    </xf>
    <xf numFmtId="164" fontId="14" fillId="0" borderId="5" xfId="1" applyNumberFormat="1" applyFont="1" applyFill="1" applyBorder="1" applyAlignment="1">
      <alignment horizontal="right" vertical="center"/>
    </xf>
    <xf numFmtId="1" fontId="14" fillId="0" borderId="5" xfId="1" applyNumberFormat="1" applyFont="1" applyBorder="1" applyAlignment="1">
      <alignment horizontal="right"/>
    </xf>
    <xf numFmtId="0" fontId="15" fillId="0" borderId="2" xfId="0" applyFont="1" applyBorder="1"/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vertical="top" wrapText="1"/>
    </xf>
    <xf numFmtId="0" fontId="15" fillId="0" borderId="3" xfId="0" applyFont="1" applyBorder="1"/>
    <xf numFmtId="164" fontId="15" fillId="0" borderId="5" xfId="1" applyNumberFormat="1" applyFont="1" applyBorder="1" applyAlignment="1">
      <alignment horizontal="right" vertical="center"/>
    </xf>
    <xf numFmtId="1" fontId="15" fillId="0" borderId="5" xfId="1" applyNumberFormat="1" applyFont="1" applyBorder="1" applyAlignment="1">
      <alignment horizontal="right"/>
    </xf>
    <xf numFmtId="0" fontId="17" fillId="0" borderId="0" xfId="0" applyFont="1"/>
    <xf numFmtId="0" fontId="14" fillId="0" borderId="2" xfId="0" applyFont="1" applyBorder="1"/>
    <xf numFmtId="0" fontId="13" fillId="0" borderId="3" xfId="0" applyFont="1" applyBorder="1" applyAlignment="1">
      <alignment vertical="top" wrapText="1"/>
    </xf>
    <xf numFmtId="0" fontId="14" fillId="0" borderId="2" xfId="0" applyFont="1" applyFill="1" applyBorder="1"/>
    <xf numFmtId="0" fontId="13" fillId="0" borderId="3" xfId="0" applyNumberFormat="1" applyFont="1" applyFill="1" applyBorder="1" applyAlignment="1">
      <alignment horizontal="left" vertical="top"/>
    </xf>
    <xf numFmtId="0" fontId="13" fillId="0" borderId="3" xfId="0" applyFont="1" applyFill="1" applyBorder="1" applyAlignment="1">
      <alignment vertical="top" wrapText="1"/>
    </xf>
    <xf numFmtId="0" fontId="14" fillId="0" borderId="3" xfId="0" applyFont="1" applyFill="1" applyBorder="1"/>
    <xf numFmtId="1" fontId="14" fillId="0" borderId="5" xfId="1" applyNumberFormat="1" applyFont="1" applyFill="1" applyBorder="1" applyAlignment="1">
      <alignment horizontal="right"/>
    </xf>
    <xf numFmtId="0" fontId="0" fillId="0" borderId="0" xfId="0" applyFill="1"/>
    <xf numFmtId="0" fontId="15" fillId="0" borderId="2" xfId="0" applyFont="1" applyFill="1" applyBorder="1"/>
    <xf numFmtId="0" fontId="16" fillId="0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vertical="top"/>
    </xf>
    <xf numFmtId="0" fontId="16" fillId="0" borderId="3" xfId="0" applyFont="1" applyFill="1" applyBorder="1" applyAlignment="1">
      <alignment vertical="top" wrapText="1"/>
    </xf>
    <xf numFmtId="0" fontId="15" fillId="0" borderId="3" xfId="0" applyFont="1" applyFill="1" applyBorder="1"/>
    <xf numFmtId="164" fontId="15" fillId="0" borderId="5" xfId="1" applyNumberFormat="1" applyFont="1" applyFill="1" applyBorder="1" applyAlignment="1">
      <alignment horizontal="right" vertical="center"/>
    </xf>
    <xf numFmtId="1" fontId="15" fillId="0" borderId="5" xfId="1" applyNumberFormat="1" applyFont="1" applyFill="1" applyBorder="1" applyAlignment="1">
      <alignment horizontal="right"/>
    </xf>
    <xf numFmtId="0" fontId="17" fillId="0" borderId="0" xfId="0" applyFont="1" applyFill="1"/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vertical="top"/>
    </xf>
    <xf numFmtId="0" fontId="16" fillId="0" borderId="3" xfId="0" applyFont="1" applyBorder="1" applyAlignment="1">
      <alignment vertical="top" wrapText="1"/>
    </xf>
    <xf numFmtId="0" fontId="11" fillId="0" borderId="3" xfId="0" applyFont="1" applyBorder="1"/>
    <xf numFmtId="0" fontId="18" fillId="0" borderId="0" xfId="0" applyFont="1"/>
    <xf numFmtId="0" fontId="7" fillId="0" borderId="2" xfId="0" applyFont="1" applyBorder="1" applyAlignment="1">
      <alignment vertical="top"/>
    </xf>
    <xf numFmtId="0" fontId="13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/>
    </xf>
    <xf numFmtId="0" fontId="19" fillId="0" borderId="3" xfId="0" applyFont="1" applyBorder="1" applyAlignment="1">
      <alignment vertical="top"/>
    </xf>
    <xf numFmtId="3" fontId="19" fillId="0" borderId="3" xfId="0" applyNumberFormat="1" applyFont="1" applyBorder="1" applyAlignment="1">
      <alignment vertical="top" wrapText="1"/>
    </xf>
    <xf numFmtId="0" fontId="20" fillId="0" borderId="2" xfId="0" applyFont="1" applyBorder="1"/>
    <xf numFmtId="0" fontId="20" fillId="0" borderId="3" xfId="0" applyFont="1" applyBorder="1" applyAlignment="1">
      <alignment horizontal="left"/>
    </xf>
    <xf numFmtId="0" fontId="20" fillId="0" borderId="3" xfId="0" applyFont="1" applyBorder="1"/>
    <xf numFmtId="0" fontId="21" fillId="0" borderId="3" xfId="0" applyFont="1" applyBorder="1" applyAlignment="1">
      <alignment vertical="top"/>
    </xf>
    <xf numFmtId="0" fontId="21" fillId="0" borderId="3" xfId="0" applyFont="1" applyBorder="1" applyAlignment="1">
      <alignment vertical="top" wrapText="1"/>
    </xf>
    <xf numFmtId="164" fontId="20" fillId="0" borderId="5" xfId="1" applyNumberFormat="1" applyFont="1" applyFill="1" applyBorder="1" applyAlignment="1">
      <alignment horizontal="right" vertical="center"/>
    </xf>
    <xf numFmtId="164" fontId="20" fillId="0" borderId="5" xfId="1" applyNumberFormat="1" applyFont="1" applyBorder="1" applyAlignment="1">
      <alignment horizontal="right" vertical="center"/>
    </xf>
    <xf numFmtId="1" fontId="20" fillId="0" borderId="5" xfId="0" applyNumberFormat="1" applyFont="1" applyBorder="1" applyAlignment="1">
      <alignment horizontal="right"/>
    </xf>
    <xf numFmtId="0" fontId="22" fillId="0" borderId="2" xfId="0" applyFont="1" applyBorder="1"/>
    <xf numFmtId="0" fontId="22" fillId="0" borderId="3" xfId="0" applyFont="1" applyBorder="1" applyAlignment="1">
      <alignment horizontal="left"/>
    </xf>
    <xf numFmtId="0" fontId="22" fillId="0" borderId="3" xfId="0" applyFont="1" applyBorder="1"/>
    <xf numFmtId="0" fontId="23" fillId="0" borderId="3" xfId="0" applyFont="1" applyBorder="1" applyAlignment="1">
      <alignment vertical="top"/>
    </xf>
    <xf numFmtId="0" fontId="23" fillId="0" borderId="3" xfId="0" applyFont="1" applyBorder="1" applyAlignment="1">
      <alignment vertical="top" wrapText="1"/>
    </xf>
    <xf numFmtId="164" fontId="22" fillId="0" borderId="5" xfId="1" applyNumberFormat="1" applyFont="1" applyBorder="1" applyAlignment="1">
      <alignment horizontal="right" vertical="center"/>
    </xf>
    <xf numFmtId="164" fontId="22" fillId="0" borderId="5" xfId="1" applyNumberFormat="1" applyFont="1" applyBorder="1" applyAlignment="1">
      <alignment horizontal="right"/>
    </xf>
    <xf numFmtId="0" fontId="24" fillId="0" borderId="0" xfId="0" applyFont="1"/>
    <xf numFmtId="0" fontId="21" fillId="0" borderId="3" xfId="0" applyFont="1" applyBorder="1" applyAlignment="1">
      <alignment horizontal="left" vertical="top"/>
    </xf>
    <xf numFmtId="164" fontId="0" fillId="0" borderId="0" xfId="0" applyNumberFormat="1"/>
    <xf numFmtId="0" fontId="21" fillId="0" borderId="3" xfId="0" applyFont="1" applyBorder="1" applyAlignment="1">
      <alignment horizontal="left" vertical="top"/>
    </xf>
    <xf numFmtId="1" fontId="14" fillId="0" borderId="5" xfId="0" applyNumberFormat="1" applyFont="1" applyBorder="1" applyAlignment="1">
      <alignment horizontal="right"/>
    </xf>
    <xf numFmtId="0" fontId="16" fillId="0" borderId="3" xfId="0" applyFont="1" applyBorder="1" applyAlignment="1">
      <alignment vertical="top"/>
    </xf>
    <xf numFmtId="1" fontId="15" fillId="0" borderId="5" xfId="0" applyNumberFormat="1" applyFont="1" applyBorder="1" applyAlignment="1">
      <alignment horizontal="right"/>
    </xf>
    <xf numFmtId="0" fontId="21" fillId="0" borderId="3" xfId="0" applyFont="1" applyBorder="1" applyAlignment="1">
      <alignment vertical="top"/>
    </xf>
    <xf numFmtId="164" fontId="25" fillId="0" borderId="5" xfId="1" applyNumberFormat="1" applyFont="1" applyBorder="1" applyAlignment="1">
      <alignment horizontal="right" vertical="center"/>
    </xf>
    <xf numFmtId="1" fontId="25" fillId="0" borderId="5" xfId="0" applyNumberFormat="1" applyFont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1" fontId="20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/>
    <xf numFmtId="0" fontId="15" fillId="0" borderId="3" xfId="0" applyFont="1" applyBorder="1" applyAlignment="1">
      <alignment horizontal="left" wrapText="1"/>
    </xf>
    <xf numFmtId="1" fontId="11" fillId="0" borderId="5" xfId="0" applyNumberFormat="1" applyFont="1" applyBorder="1" applyAlignment="1">
      <alignment horizontal="right"/>
    </xf>
    <xf numFmtId="0" fontId="27" fillId="0" borderId="3" xfId="0" applyFont="1" applyBorder="1" applyAlignment="1">
      <alignment vertical="top"/>
    </xf>
    <xf numFmtId="1" fontId="20" fillId="0" borderId="5" xfId="1" applyNumberFormat="1" applyFont="1" applyBorder="1" applyAlignment="1">
      <alignment horizontal="right"/>
    </xf>
    <xf numFmtId="0" fontId="28" fillId="0" borderId="3" xfId="0" applyFont="1" applyBorder="1" applyAlignment="1">
      <alignment vertical="top"/>
    </xf>
    <xf numFmtId="3" fontId="28" fillId="0" borderId="3" xfId="0" applyNumberFormat="1" applyFont="1" applyBorder="1" applyAlignment="1">
      <alignment vertical="top" wrapText="1"/>
    </xf>
    <xf numFmtId="0" fontId="20" fillId="0" borderId="3" xfId="0" applyFont="1" applyBorder="1" applyAlignment="1"/>
    <xf numFmtId="0" fontId="29" fillId="0" borderId="3" xfId="0" applyFont="1" applyBorder="1" applyAlignment="1">
      <alignment horizontal="left" wrapText="1"/>
    </xf>
    <xf numFmtId="0" fontId="30" fillId="0" borderId="3" xfId="0" applyFont="1" applyBorder="1" applyAlignment="1">
      <alignment vertical="top"/>
    </xf>
    <xf numFmtId="0" fontId="21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" fontId="11" fillId="0" borderId="5" xfId="0" applyNumberFormat="1" applyFont="1" applyBorder="1" applyAlignment="1">
      <alignment horizontal="right" wrapText="1"/>
    </xf>
    <xf numFmtId="1" fontId="14" fillId="0" borderId="5" xfId="1" applyNumberFormat="1" applyFont="1" applyBorder="1" applyAlignment="1">
      <alignment horizontal="right" wrapText="1"/>
    </xf>
    <xf numFmtId="0" fontId="13" fillId="0" borderId="3" xfId="0" applyFont="1" applyFill="1" applyBorder="1" applyAlignment="1">
      <alignment horizontal="left" vertical="top"/>
    </xf>
    <xf numFmtId="3" fontId="27" fillId="0" borderId="3" xfId="0" applyNumberFormat="1" applyFont="1" applyBorder="1" applyAlignment="1">
      <alignment vertical="top" wrapText="1"/>
    </xf>
    <xf numFmtId="0" fontId="19" fillId="0" borderId="3" xfId="0" applyNumberFormat="1" applyFont="1" applyBorder="1" applyAlignment="1">
      <alignment horizontal="left" vertical="top"/>
    </xf>
    <xf numFmtId="0" fontId="31" fillId="0" borderId="3" xfId="0" applyFont="1" applyBorder="1" applyAlignment="1">
      <alignment vertical="top"/>
    </xf>
    <xf numFmtId="0" fontId="31" fillId="0" borderId="3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vertical="top"/>
    </xf>
    <xf numFmtId="164" fontId="32" fillId="0" borderId="5" xfId="1" applyNumberFormat="1" applyFont="1" applyBorder="1" applyAlignment="1">
      <alignment vertical="center"/>
    </xf>
    <xf numFmtId="0" fontId="19" fillId="0" borderId="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/>
    </xf>
    <xf numFmtId="164" fontId="5" fillId="0" borderId="5" xfId="1" applyNumberFormat="1" applyFont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right"/>
    </xf>
    <xf numFmtId="1" fontId="15" fillId="0" borderId="0" xfId="0" applyNumberFormat="1" applyFont="1" applyAlignment="1">
      <alignment horizontal="right"/>
    </xf>
    <xf numFmtId="0" fontId="14" fillId="0" borderId="0" xfId="0" applyFont="1"/>
    <xf numFmtId="0" fontId="14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41411</xdr:colOff>
      <xdr:row>0</xdr:row>
      <xdr:rowOff>0</xdr:rowOff>
    </xdr:from>
    <xdr:to>
      <xdr:col>5</xdr:col>
      <xdr:colOff>66260</xdr:colOff>
      <xdr:row>5</xdr:row>
      <xdr:rowOff>49696</xdr:rowOff>
    </xdr:to>
    <xdr:pic>
      <xdr:nvPicPr>
        <xdr:cNvPr id="2" name="Imagen 1" descr="MAFRAMA:Users:vai:Desktop:PAPELERIAS:PAPELERIA SECRETARÍA DE FINANZAS Y ADMINISTRACIÓN:LOGOS VERSIONES:IMAGOTIPO SECRETARÍA DE FINANZAS Y ADMINISTRACIÓN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1" y="0"/>
          <a:ext cx="1882224" cy="10402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io%20de%20Ingresos%202018%203era%20Versi&#243;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Tenencia"/>
      <sheetName val="Participables y R33"/>
      <sheetName val="Convenios Federales"/>
      <sheetName val="Calendario (2)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7"/>
  <sheetViews>
    <sheetView tabSelected="1" topLeftCell="A175" zoomScale="115" zoomScaleNormal="115" workbookViewId="0">
      <selection activeCell="D12" sqref="D12:F12"/>
    </sheetView>
  </sheetViews>
  <sheetFormatPr baseColWidth="10" defaultRowHeight="15" x14ac:dyDescent="0.25"/>
  <cols>
    <col min="1" max="1" width="3.28515625" customWidth="1"/>
    <col min="2" max="2" width="4.42578125" customWidth="1"/>
    <col min="3" max="3" width="6.140625" customWidth="1"/>
    <col min="4" max="4" width="6.85546875" customWidth="1"/>
    <col min="5" max="5" width="7.140625" customWidth="1"/>
    <col min="6" max="6" width="35.5703125" customWidth="1"/>
    <col min="7" max="7" width="4.5703125" customWidth="1"/>
    <col min="8" max="8" width="23.5703125" style="143" customWidth="1"/>
    <col min="9" max="14" width="18.140625" style="144" hidden="1" customWidth="1"/>
    <col min="15" max="15" width="19" style="144" hidden="1" customWidth="1"/>
    <col min="16" max="19" width="18.140625" style="144" hidden="1" customWidth="1"/>
    <col min="20" max="20" width="18.140625" style="145" hidden="1" customWidth="1"/>
    <col min="21" max="21" width="33.42578125" hidden="1" customWidth="1"/>
    <col min="22" max="22" width="3.140625" hidden="1" customWidth="1"/>
  </cols>
  <sheetData>
    <row r="1" spans="1:22" ht="16.5" x14ac:dyDescent="0.25">
      <c r="A1" s="1"/>
      <c r="B1" s="1"/>
      <c r="C1" s="1"/>
      <c r="D1" s="1"/>
      <c r="E1" s="1"/>
      <c r="F1" s="2" t="s">
        <v>0</v>
      </c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</row>
    <row r="2" spans="1:22" s="5" customFormat="1" ht="16.5" customHeight="1" x14ac:dyDescent="0.3">
      <c r="A2" s="1"/>
      <c r="B2" s="1"/>
      <c r="C2" s="1"/>
      <c r="D2" s="1"/>
      <c r="E2" s="1"/>
      <c r="F2" s="2" t="s">
        <v>1</v>
      </c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</row>
    <row r="3" spans="1:22" s="5" customFormat="1" ht="18.75" x14ac:dyDescent="0.3">
      <c r="A3" s="6"/>
      <c r="B3" s="6"/>
      <c r="C3" s="6"/>
      <c r="D3" s="6"/>
      <c r="E3" s="6"/>
      <c r="F3" s="2" t="s">
        <v>2</v>
      </c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7"/>
    </row>
    <row r="4" spans="1:22" s="5" customFormat="1" ht="26.25" customHeight="1" x14ac:dyDescent="0.3">
      <c r="A4" s="9"/>
      <c r="B4" s="9"/>
      <c r="C4" s="9"/>
      <c r="D4" s="9"/>
      <c r="E4" s="9"/>
      <c r="F4" s="10" t="s">
        <v>3</v>
      </c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1"/>
    </row>
    <row r="5" spans="1:22" s="5" customFormat="1" ht="18.75" hidden="1" x14ac:dyDescent="0.3">
      <c r="A5" s="9"/>
      <c r="B5" s="9"/>
      <c r="C5" s="9"/>
      <c r="D5" s="9"/>
      <c r="E5" s="9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1"/>
    </row>
    <row r="6" spans="1:22" ht="30" customHeight="1" x14ac:dyDescent="0.25">
      <c r="A6" s="14" t="s">
        <v>4</v>
      </c>
      <c r="B6" s="15"/>
      <c r="C6" s="15"/>
      <c r="D6" s="15"/>
      <c r="E6" s="15"/>
      <c r="F6" s="15"/>
      <c r="G6" s="16"/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12</v>
      </c>
      <c r="P6" s="17" t="s">
        <v>13</v>
      </c>
      <c r="Q6" s="17" t="s">
        <v>14</v>
      </c>
      <c r="R6" s="17" t="s">
        <v>15</v>
      </c>
      <c r="S6" s="17" t="s">
        <v>16</v>
      </c>
      <c r="T6" s="17" t="s">
        <v>17</v>
      </c>
      <c r="U6" s="17" t="s">
        <v>18</v>
      </c>
      <c r="V6" s="17" t="s">
        <v>19</v>
      </c>
    </row>
    <row r="7" spans="1:22" s="23" customFormat="1" ht="17.25" x14ac:dyDescent="0.3">
      <c r="A7" s="18" t="s">
        <v>20</v>
      </c>
      <c r="B7" s="19"/>
      <c r="C7" s="19"/>
      <c r="D7" s="19"/>
      <c r="E7" s="19"/>
      <c r="F7" s="19"/>
      <c r="G7" s="19"/>
      <c r="H7" s="20">
        <f>SUM(I7:T7)</f>
        <v>85881806829</v>
      </c>
      <c r="I7" s="20">
        <f t="shared" ref="I7:T7" si="0">SUM(I8,I26,I32,I35,I100,I112,I138,I142,I190,I197)</f>
        <v>8338447557</v>
      </c>
      <c r="J7" s="20">
        <f t="shared" si="0"/>
        <v>7978508801</v>
      </c>
      <c r="K7" s="20">
        <f t="shared" si="0"/>
        <v>7685159000</v>
      </c>
      <c r="L7" s="20">
        <f t="shared" si="0"/>
        <v>7165063903</v>
      </c>
      <c r="M7" s="20">
        <f t="shared" si="0"/>
        <v>7778385539</v>
      </c>
      <c r="N7" s="20">
        <f t="shared" si="0"/>
        <v>7265662531</v>
      </c>
      <c r="O7" s="20">
        <f t="shared" si="0"/>
        <v>7355773725</v>
      </c>
      <c r="P7" s="20">
        <f t="shared" si="0"/>
        <v>6599594281</v>
      </c>
      <c r="Q7" s="20">
        <f t="shared" si="0"/>
        <v>6816262625</v>
      </c>
      <c r="R7" s="20">
        <f t="shared" si="0"/>
        <v>6378072704</v>
      </c>
      <c r="S7" s="20">
        <f t="shared" si="0"/>
        <v>6320166501</v>
      </c>
      <c r="T7" s="21">
        <f t="shared" si="0"/>
        <v>6200709662</v>
      </c>
      <c r="U7" s="22"/>
      <c r="V7" s="22"/>
    </row>
    <row r="8" spans="1:22" s="32" customFormat="1" ht="15.75" x14ac:dyDescent="0.25">
      <c r="A8" s="24">
        <v>1</v>
      </c>
      <c r="B8" s="25" t="s">
        <v>21</v>
      </c>
      <c r="C8" s="26"/>
      <c r="D8" s="26"/>
      <c r="E8" s="26"/>
      <c r="F8" s="27"/>
      <c r="G8" s="28"/>
      <c r="H8" s="29">
        <f t="shared" ref="H8:H74" si="1">SUM(I8:T8)</f>
        <v>4627001739</v>
      </c>
      <c r="I8" s="29">
        <f t="shared" ref="I8:T8" si="2">SUM(I9,I11,I14,I16,I17,I19,I20,I24,I25)</f>
        <v>734194700</v>
      </c>
      <c r="J8" s="29">
        <f t="shared" si="2"/>
        <v>630553806</v>
      </c>
      <c r="K8" s="29">
        <f t="shared" si="2"/>
        <v>900863876</v>
      </c>
      <c r="L8" s="29">
        <f t="shared" si="2"/>
        <v>319044345</v>
      </c>
      <c r="M8" s="29">
        <f t="shared" si="2"/>
        <v>283241118</v>
      </c>
      <c r="N8" s="29">
        <f t="shared" si="2"/>
        <v>286872841</v>
      </c>
      <c r="O8" s="29">
        <f t="shared" si="2"/>
        <v>247254363</v>
      </c>
      <c r="P8" s="29">
        <f t="shared" si="2"/>
        <v>258906709</v>
      </c>
      <c r="Q8" s="29">
        <f t="shared" si="2"/>
        <v>247089028</v>
      </c>
      <c r="R8" s="29">
        <f t="shared" si="2"/>
        <v>233369897</v>
      </c>
      <c r="S8" s="29">
        <f t="shared" si="2"/>
        <v>248410696</v>
      </c>
      <c r="T8" s="30">
        <f t="shared" si="2"/>
        <v>237200360</v>
      </c>
      <c r="U8" s="31" t="s">
        <v>22</v>
      </c>
      <c r="V8" s="31" t="s">
        <v>23</v>
      </c>
    </row>
    <row r="9" spans="1:22" x14ac:dyDescent="0.25">
      <c r="A9" s="33"/>
      <c r="B9" s="34">
        <v>1.1000000000000001</v>
      </c>
      <c r="C9" s="35" t="s">
        <v>24</v>
      </c>
      <c r="D9" s="36"/>
      <c r="E9" s="35"/>
      <c r="F9" s="37"/>
      <c r="G9" s="38"/>
      <c r="H9" s="39">
        <f t="shared" si="1"/>
        <v>0</v>
      </c>
      <c r="I9" s="39">
        <f>SUM(I10)</f>
        <v>0</v>
      </c>
      <c r="J9" s="39">
        <f t="shared" ref="J9:T9" si="3">SUM(J10)</f>
        <v>0</v>
      </c>
      <c r="K9" s="39">
        <f t="shared" si="3"/>
        <v>0</v>
      </c>
      <c r="L9" s="39">
        <f t="shared" si="3"/>
        <v>0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  <c r="T9" s="40">
        <f t="shared" si="3"/>
        <v>0</v>
      </c>
      <c r="U9" s="41" t="s">
        <v>22</v>
      </c>
      <c r="V9" s="41" t="s">
        <v>23</v>
      </c>
    </row>
    <row r="10" spans="1:22" s="49" customFormat="1" ht="12.75" x14ac:dyDescent="0.2">
      <c r="A10" s="42" t="s">
        <v>25</v>
      </c>
      <c r="B10" s="43"/>
      <c r="C10" s="44" t="s">
        <v>26</v>
      </c>
      <c r="D10" s="45" t="s">
        <v>27</v>
      </c>
      <c r="E10" s="45"/>
      <c r="F10" s="45"/>
      <c r="G10" s="46"/>
      <c r="H10" s="47">
        <f t="shared" si="1"/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8" t="s">
        <v>22</v>
      </c>
      <c r="V10" s="48" t="s">
        <v>23</v>
      </c>
    </row>
    <row r="11" spans="1:22" x14ac:dyDescent="0.25">
      <c r="A11" s="50"/>
      <c r="B11" s="34">
        <v>1.2</v>
      </c>
      <c r="C11" s="35" t="s">
        <v>28</v>
      </c>
      <c r="D11" s="51"/>
      <c r="E11" s="36"/>
      <c r="F11" s="37"/>
      <c r="G11" s="38"/>
      <c r="H11" s="39">
        <f t="shared" si="1"/>
        <v>1737860422</v>
      </c>
      <c r="I11" s="39">
        <f>SUM(I12:I13)</f>
        <v>369619470</v>
      </c>
      <c r="J11" s="39">
        <f t="shared" ref="J11:T11" si="4">SUM(J12:J13)</f>
        <v>359027969</v>
      </c>
      <c r="K11" s="39">
        <f t="shared" si="4"/>
        <v>693566229</v>
      </c>
      <c r="L11" s="39">
        <f t="shared" si="4"/>
        <v>94891205</v>
      </c>
      <c r="M11" s="39">
        <f t="shared" si="4"/>
        <v>59688148</v>
      </c>
      <c r="N11" s="39">
        <f t="shared" si="4"/>
        <v>35178730</v>
      </c>
      <c r="O11" s="39">
        <f t="shared" si="4"/>
        <v>32065684</v>
      </c>
      <c r="P11" s="39">
        <f t="shared" si="4"/>
        <v>28819726</v>
      </c>
      <c r="Q11" s="39">
        <f t="shared" si="4"/>
        <v>20036294</v>
      </c>
      <c r="R11" s="39">
        <f t="shared" si="4"/>
        <v>17257864</v>
      </c>
      <c r="S11" s="39">
        <f t="shared" si="4"/>
        <v>17317761</v>
      </c>
      <c r="T11" s="40">
        <f t="shared" si="4"/>
        <v>10391342</v>
      </c>
      <c r="U11" s="41" t="s">
        <v>22</v>
      </c>
      <c r="V11" s="41" t="s">
        <v>23</v>
      </c>
    </row>
    <row r="12" spans="1:22" s="49" customFormat="1" ht="12.75" x14ac:dyDescent="0.2">
      <c r="A12" s="42"/>
      <c r="B12" s="43"/>
      <c r="C12" s="44" t="s">
        <v>29</v>
      </c>
      <c r="D12" s="45" t="s">
        <v>30</v>
      </c>
      <c r="E12" s="45"/>
      <c r="F12" s="45"/>
      <c r="G12" s="46"/>
      <c r="H12" s="47">
        <f t="shared" si="1"/>
        <v>1737860422</v>
      </c>
      <c r="I12" s="47">
        <v>369619470</v>
      </c>
      <c r="J12" s="47">
        <v>359027969</v>
      </c>
      <c r="K12" s="47">
        <v>693566229</v>
      </c>
      <c r="L12" s="47">
        <v>94891205</v>
      </c>
      <c r="M12" s="47">
        <v>59688148</v>
      </c>
      <c r="N12" s="47">
        <v>35178730</v>
      </c>
      <c r="O12" s="47">
        <v>32065684</v>
      </c>
      <c r="P12" s="47">
        <v>28819726</v>
      </c>
      <c r="Q12" s="47">
        <v>20036294</v>
      </c>
      <c r="R12" s="47">
        <v>17257864</v>
      </c>
      <c r="S12" s="47">
        <v>17317761</v>
      </c>
      <c r="T12" s="47">
        <v>10391342</v>
      </c>
      <c r="U12" s="48" t="s">
        <v>22</v>
      </c>
      <c r="V12" s="48" t="s">
        <v>23</v>
      </c>
    </row>
    <row r="13" spans="1:22" s="49" customFormat="1" ht="12.75" x14ac:dyDescent="0.2">
      <c r="A13" s="42"/>
      <c r="B13" s="43"/>
      <c r="C13" s="44" t="s">
        <v>31</v>
      </c>
      <c r="D13" s="45" t="s">
        <v>32</v>
      </c>
      <c r="E13" s="45"/>
      <c r="F13" s="45"/>
      <c r="G13" s="46"/>
      <c r="H13" s="47">
        <f t="shared" si="1"/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8" t="s">
        <v>22</v>
      </c>
      <c r="V13" s="48" t="s">
        <v>23</v>
      </c>
    </row>
    <row r="14" spans="1:22" s="57" customFormat="1" ht="29.25" customHeight="1" x14ac:dyDescent="0.25">
      <c r="A14" s="52"/>
      <c r="B14" s="53">
        <v>1.3</v>
      </c>
      <c r="C14" s="54" t="s">
        <v>33</v>
      </c>
      <c r="D14" s="54"/>
      <c r="E14" s="54"/>
      <c r="F14" s="54"/>
      <c r="G14" s="55"/>
      <c r="H14" s="40">
        <f t="shared" si="1"/>
        <v>0</v>
      </c>
      <c r="I14" s="40">
        <f>+I15</f>
        <v>0</v>
      </c>
      <c r="J14" s="40">
        <f t="shared" ref="J14:T14" si="5">+J15</f>
        <v>0</v>
      </c>
      <c r="K14" s="40">
        <f t="shared" si="5"/>
        <v>0</v>
      </c>
      <c r="L14" s="40">
        <f t="shared" si="5"/>
        <v>0</v>
      </c>
      <c r="M14" s="40">
        <f t="shared" si="5"/>
        <v>0</v>
      </c>
      <c r="N14" s="40">
        <f t="shared" si="5"/>
        <v>0</v>
      </c>
      <c r="O14" s="40">
        <f t="shared" si="5"/>
        <v>0</v>
      </c>
      <c r="P14" s="40">
        <f t="shared" si="5"/>
        <v>0</v>
      </c>
      <c r="Q14" s="40">
        <f t="shared" si="5"/>
        <v>0</v>
      </c>
      <c r="R14" s="40">
        <f t="shared" si="5"/>
        <v>0</v>
      </c>
      <c r="S14" s="40">
        <f t="shared" si="5"/>
        <v>0</v>
      </c>
      <c r="T14" s="40">
        <f t="shared" si="5"/>
        <v>0</v>
      </c>
      <c r="U14" s="56" t="s">
        <v>22</v>
      </c>
      <c r="V14" s="56" t="s">
        <v>23</v>
      </c>
    </row>
    <row r="15" spans="1:22" s="65" customFormat="1" ht="12.75" x14ac:dyDescent="0.2">
      <c r="A15" s="58"/>
      <c r="B15" s="59"/>
      <c r="C15" s="60" t="s">
        <v>34</v>
      </c>
      <c r="D15" s="61" t="s">
        <v>35</v>
      </c>
      <c r="E15" s="61"/>
      <c r="F15" s="61"/>
      <c r="G15" s="62"/>
      <c r="H15" s="63">
        <f t="shared" si="1"/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4" t="s">
        <v>22</v>
      </c>
      <c r="V15" s="64" t="s">
        <v>23</v>
      </c>
    </row>
    <row r="16" spans="1:22" x14ac:dyDescent="0.25">
      <c r="A16" s="50"/>
      <c r="B16" s="66">
        <v>1.4</v>
      </c>
      <c r="C16" s="67" t="s">
        <v>36</v>
      </c>
      <c r="D16" s="67"/>
      <c r="E16" s="67"/>
      <c r="F16" s="67"/>
      <c r="G16" s="38"/>
      <c r="H16" s="39">
        <f t="shared" si="1"/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1" t="s">
        <v>22</v>
      </c>
      <c r="V16" s="41" t="s">
        <v>23</v>
      </c>
    </row>
    <row r="17" spans="1:22" x14ac:dyDescent="0.25">
      <c r="A17" s="50"/>
      <c r="B17" s="66">
        <v>1.5</v>
      </c>
      <c r="C17" s="35" t="s">
        <v>37</v>
      </c>
      <c r="D17" s="51"/>
      <c r="E17" s="36"/>
      <c r="F17" s="37"/>
      <c r="G17" s="38"/>
      <c r="H17" s="39">
        <f t="shared" si="1"/>
        <v>2861088201</v>
      </c>
      <c r="I17" s="39">
        <f>+I18</f>
        <v>361293501</v>
      </c>
      <c r="J17" s="39">
        <f t="shared" ref="J17:T17" si="6">+J18</f>
        <v>269572340</v>
      </c>
      <c r="K17" s="39">
        <f t="shared" si="6"/>
        <v>203194465</v>
      </c>
      <c r="L17" s="39">
        <f t="shared" si="6"/>
        <v>221942996</v>
      </c>
      <c r="M17" s="39">
        <f t="shared" si="6"/>
        <v>220785392</v>
      </c>
      <c r="N17" s="39">
        <f t="shared" si="6"/>
        <v>249619396</v>
      </c>
      <c r="O17" s="39">
        <f t="shared" si="6"/>
        <v>212697610</v>
      </c>
      <c r="P17" s="39">
        <f t="shared" si="6"/>
        <v>227920300</v>
      </c>
      <c r="Q17" s="39">
        <f t="shared" si="6"/>
        <v>225004023</v>
      </c>
      <c r="R17" s="39">
        <f t="shared" si="6"/>
        <v>214600111</v>
      </c>
      <c r="S17" s="39">
        <f t="shared" si="6"/>
        <v>229374829</v>
      </c>
      <c r="T17" s="39">
        <f t="shared" si="6"/>
        <v>225083238</v>
      </c>
      <c r="U17" s="41" t="s">
        <v>22</v>
      </c>
      <c r="V17" s="41" t="s">
        <v>23</v>
      </c>
    </row>
    <row r="18" spans="1:22" s="49" customFormat="1" ht="25.5" customHeight="1" x14ac:dyDescent="0.2">
      <c r="A18" s="42"/>
      <c r="B18" s="68"/>
      <c r="C18" s="44" t="s">
        <v>38</v>
      </c>
      <c r="D18" s="45" t="s">
        <v>39</v>
      </c>
      <c r="E18" s="45"/>
      <c r="F18" s="45"/>
      <c r="G18" s="46"/>
      <c r="H18" s="47">
        <f t="shared" si="1"/>
        <v>2861088201</v>
      </c>
      <c r="I18" s="47">
        <v>361293501</v>
      </c>
      <c r="J18" s="47">
        <v>269572340</v>
      </c>
      <c r="K18" s="47">
        <v>203194465</v>
      </c>
      <c r="L18" s="47">
        <v>221942996</v>
      </c>
      <c r="M18" s="47">
        <v>220785392</v>
      </c>
      <c r="N18" s="47">
        <v>249619396</v>
      </c>
      <c r="O18" s="47">
        <v>212697610</v>
      </c>
      <c r="P18" s="47">
        <v>227920300</v>
      </c>
      <c r="Q18" s="47">
        <v>225004023</v>
      </c>
      <c r="R18" s="47">
        <v>214600111</v>
      </c>
      <c r="S18" s="47">
        <v>229374829</v>
      </c>
      <c r="T18" s="47">
        <v>225083238</v>
      </c>
      <c r="U18" s="64" t="s">
        <v>22</v>
      </c>
      <c r="V18" s="64" t="s">
        <v>23</v>
      </c>
    </row>
    <row r="19" spans="1:22" x14ac:dyDescent="0.25">
      <c r="A19" s="50"/>
      <c r="B19" s="66">
        <v>1.6</v>
      </c>
      <c r="C19" s="35" t="s">
        <v>40</v>
      </c>
      <c r="D19" s="51"/>
      <c r="E19" s="36"/>
      <c r="F19" s="37"/>
      <c r="G19" s="38"/>
      <c r="H19" s="39">
        <f t="shared" si="1"/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1" t="s">
        <v>22</v>
      </c>
      <c r="V19" s="41" t="s">
        <v>23</v>
      </c>
    </row>
    <row r="20" spans="1:22" x14ac:dyDescent="0.25">
      <c r="A20" s="50"/>
      <c r="B20" s="66">
        <v>1.7</v>
      </c>
      <c r="C20" s="69" t="s">
        <v>41</v>
      </c>
      <c r="D20" s="69"/>
      <c r="E20" s="69"/>
      <c r="F20" s="69"/>
      <c r="G20" s="38"/>
      <c r="H20" s="39">
        <f t="shared" si="1"/>
        <v>28053116</v>
      </c>
      <c r="I20" s="39">
        <f>SUM(I21:I23)</f>
        <v>3281729</v>
      </c>
      <c r="J20" s="39">
        <f t="shared" ref="J20:T20" si="7">SUM(J21:J23)</f>
        <v>1953497</v>
      </c>
      <c r="K20" s="39">
        <f t="shared" si="7"/>
        <v>4103182</v>
      </c>
      <c r="L20" s="39">
        <f t="shared" si="7"/>
        <v>2210144</v>
      </c>
      <c r="M20" s="39">
        <f t="shared" si="7"/>
        <v>2767578</v>
      </c>
      <c r="N20" s="39">
        <f t="shared" si="7"/>
        <v>2074715</v>
      </c>
      <c r="O20" s="39">
        <f t="shared" si="7"/>
        <v>2491069</v>
      </c>
      <c r="P20" s="39">
        <f t="shared" si="7"/>
        <v>2166683</v>
      </c>
      <c r="Q20" s="39">
        <f t="shared" si="7"/>
        <v>2048711</v>
      </c>
      <c r="R20" s="39">
        <f t="shared" si="7"/>
        <v>1511922</v>
      </c>
      <c r="S20" s="39">
        <f t="shared" si="7"/>
        <v>1718106</v>
      </c>
      <c r="T20" s="40">
        <f t="shared" si="7"/>
        <v>1725780</v>
      </c>
      <c r="U20" s="41" t="s">
        <v>22</v>
      </c>
      <c r="V20" s="41" t="s">
        <v>23</v>
      </c>
    </row>
    <row r="21" spans="1:22" s="49" customFormat="1" ht="12.75" x14ac:dyDescent="0.2">
      <c r="A21" s="42"/>
      <c r="B21" s="68"/>
      <c r="C21" s="44" t="s">
        <v>42</v>
      </c>
      <c r="D21" s="45" t="s">
        <v>43</v>
      </c>
      <c r="E21" s="45"/>
      <c r="F21" s="70"/>
      <c r="G21" s="46"/>
      <c r="H21" s="47">
        <f t="shared" si="1"/>
        <v>10061328</v>
      </c>
      <c r="I21" s="47">
        <v>1375291</v>
      </c>
      <c r="J21" s="47">
        <v>840074</v>
      </c>
      <c r="K21" s="47">
        <v>1320013</v>
      </c>
      <c r="L21" s="47">
        <v>879247</v>
      </c>
      <c r="M21" s="47">
        <v>1081538</v>
      </c>
      <c r="N21" s="47">
        <v>766479</v>
      </c>
      <c r="O21" s="47">
        <v>810688</v>
      </c>
      <c r="P21" s="47">
        <v>566620</v>
      </c>
      <c r="Q21" s="47">
        <v>767851</v>
      </c>
      <c r="R21" s="47">
        <v>559524</v>
      </c>
      <c r="S21" s="47">
        <v>631314</v>
      </c>
      <c r="T21" s="47">
        <v>462689</v>
      </c>
      <c r="U21" s="64" t="s">
        <v>22</v>
      </c>
      <c r="V21" s="64" t="s">
        <v>23</v>
      </c>
    </row>
    <row r="22" spans="1:22" s="49" customFormat="1" ht="12.75" x14ac:dyDescent="0.2">
      <c r="A22" s="42"/>
      <c r="B22" s="43"/>
      <c r="C22" s="44" t="s">
        <v>44</v>
      </c>
      <c r="D22" s="45" t="s">
        <v>45</v>
      </c>
      <c r="E22" s="45"/>
      <c r="F22" s="70"/>
      <c r="G22" s="46"/>
      <c r="H22" s="47">
        <f t="shared" si="1"/>
        <v>5218448</v>
      </c>
      <c r="I22" s="47">
        <v>539205</v>
      </c>
      <c r="J22" s="47">
        <v>483720</v>
      </c>
      <c r="K22" s="47">
        <v>1119215</v>
      </c>
      <c r="L22" s="47">
        <v>588443</v>
      </c>
      <c r="M22" s="47">
        <v>500121</v>
      </c>
      <c r="N22" s="47">
        <v>283819</v>
      </c>
      <c r="O22" s="47">
        <v>316937</v>
      </c>
      <c r="P22" s="47">
        <v>246058</v>
      </c>
      <c r="Q22" s="47">
        <v>262372</v>
      </c>
      <c r="R22" s="47">
        <v>278279</v>
      </c>
      <c r="S22" s="47">
        <v>331767</v>
      </c>
      <c r="T22" s="47">
        <v>268512</v>
      </c>
      <c r="U22" s="64" t="s">
        <v>22</v>
      </c>
      <c r="V22" s="64" t="s">
        <v>23</v>
      </c>
    </row>
    <row r="23" spans="1:22" s="49" customFormat="1" ht="12.75" x14ac:dyDescent="0.2">
      <c r="A23" s="42"/>
      <c r="B23" s="43"/>
      <c r="C23" s="44" t="s">
        <v>46</v>
      </c>
      <c r="D23" s="45" t="s">
        <v>47</v>
      </c>
      <c r="E23" s="45"/>
      <c r="F23" s="70"/>
      <c r="G23" s="46"/>
      <c r="H23" s="47">
        <f t="shared" si="1"/>
        <v>12773340</v>
      </c>
      <c r="I23" s="47">
        <v>1367233</v>
      </c>
      <c r="J23" s="47">
        <v>629703</v>
      </c>
      <c r="K23" s="47">
        <v>1663954</v>
      </c>
      <c r="L23" s="47">
        <v>742454</v>
      </c>
      <c r="M23" s="47">
        <v>1185919</v>
      </c>
      <c r="N23" s="47">
        <v>1024417</v>
      </c>
      <c r="O23" s="47">
        <v>1363444</v>
      </c>
      <c r="P23" s="47">
        <v>1354005</v>
      </c>
      <c r="Q23" s="47">
        <v>1018488</v>
      </c>
      <c r="R23" s="47">
        <v>674119</v>
      </c>
      <c r="S23" s="47">
        <v>755025</v>
      </c>
      <c r="T23" s="47">
        <v>994579</v>
      </c>
      <c r="U23" s="64" t="s">
        <v>22</v>
      </c>
      <c r="V23" s="64" t="s">
        <v>23</v>
      </c>
    </row>
    <row r="24" spans="1:22" x14ac:dyDescent="0.25">
      <c r="A24" s="50"/>
      <c r="B24" s="66">
        <v>1.8</v>
      </c>
      <c r="C24" s="35" t="s">
        <v>48</v>
      </c>
      <c r="D24" s="51"/>
      <c r="E24" s="36"/>
      <c r="F24" s="37"/>
      <c r="G24" s="38"/>
      <c r="H24" s="39">
        <f t="shared" si="1"/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1" t="s">
        <v>22</v>
      </c>
      <c r="V24" s="41" t="s">
        <v>23</v>
      </c>
    </row>
    <row r="25" spans="1:22" ht="47.25" customHeight="1" x14ac:dyDescent="0.25">
      <c r="A25" s="50"/>
      <c r="B25" s="66">
        <v>1.9</v>
      </c>
      <c r="C25" s="67" t="s">
        <v>49</v>
      </c>
      <c r="D25" s="67"/>
      <c r="E25" s="67"/>
      <c r="F25" s="67"/>
      <c r="G25" s="38"/>
      <c r="H25" s="39">
        <f t="shared" si="1"/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1" t="s">
        <v>22</v>
      </c>
      <c r="V25" s="41" t="s">
        <v>23</v>
      </c>
    </row>
    <row r="26" spans="1:22" s="72" customFormat="1" ht="15.75" x14ac:dyDescent="0.25">
      <c r="A26" s="24">
        <v>2</v>
      </c>
      <c r="B26" s="25" t="s">
        <v>50</v>
      </c>
      <c r="C26" s="26"/>
      <c r="D26" s="71"/>
      <c r="E26" s="71"/>
      <c r="F26" s="71"/>
      <c r="G26" s="71"/>
      <c r="H26" s="29">
        <f t="shared" si="1"/>
        <v>0</v>
      </c>
      <c r="I26" s="29">
        <f>SUM(I27:I31)</f>
        <v>0</v>
      </c>
      <c r="J26" s="29">
        <f t="shared" ref="J26:T26" si="8">SUM(J27:J31)</f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8"/>
        <v>0</v>
      </c>
      <c r="P26" s="29">
        <f t="shared" si="8"/>
        <v>0</v>
      </c>
      <c r="Q26" s="29">
        <f t="shared" si="8"/>
        <v>0</v>
      </c>
      <c r="R26" s="29">
        <f t="shared" si="8"/>
        <v>0</v>
      </c>
      <c r="S26" s="29">
        <f t="shared" si="8"/>
        <v>0</v>
      </c>
      <c r="T26" s="30">
        <f t="shared" si="8"/>
        <v>0</v>
      </c>
      <c r="U26" s="31" t="s">
        <v>22</v>
      </c>
      <c r="V26" s="31" t="s">
        <v>23</v>
      </c>
    </row>
    <row r="27" spans="1:22" x14ac:dyDescent="0.25">
      <c r="A27" s="73"/>
      <c r="B27" s="66">
        <v>2.1</v>
      </c>
      <c r="C27" s="35" t="s">
        <v>51</v>
      </c>
      <c r="D27" s="38"/>
      <c r="E27" s="38"/>
      <c r="F27" s="38"/>
      <c r="G27" s="38"/>
      <c r="H27" s="39">
        <f t="shared" si="1"/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1" t="s">
        <v>22</v>
      </c>
      <c r="V27" s="41" t="s">
        <v>23</v>
      </c>
    </row>
    <row r="28" spans="1:22" x14ac:dyDescent="0.25">
      <c r="A28" s="73"/>
      <c r="B28" s="66">
        <v>2.2000000000000002</v>
      </c>
      <c r="C28" s="35" t="s">
        <v>52</v>
      </c>
      <c r="D28" s="38"/>
      <c r="E28" s="38"/>
      <c r="F28" s="38"/>
      <c r="G28" s="38"/>
      <c r="H28" s="39">
        <f t="shared" si="1"/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1" t="s">
        <v>22</v>
      </c>
      <c r="V28" s="41" t="s">
        <v>23</v>
      </c>
    </row>
    <row r="29" spans="1:22" x14ac:dyDescent="0.25">
      <c r="A29" s="73"/>
      <c r="B29" s="66">
        <v>2.2999999999999998</v>
      </c>
      <c r="C29" s="35" t="s">
        <v>53</v>
      </c>
      <c r="D29" s="38"/>
      <c r="E29" s="38"/>
      <c r="F29" s="38"/>
      <c r="G29" s="38"/>
      <c r="H29" s="39">
        <f t="shared" si="1"/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1" t="s">
        <v>22</v>
      </c>
      <c r="V29" s="41" t="s">
        <v>23</v>
      </c>
    </row>
    <row r="30" spans="1:22" ht="30.75" customHeight="1" x14ac:dyDescent="0.25">
      <c r="A30" s="73"/>
      <c r="B30" s="66">
        <v>2.4</v>
      </c>
      <c r="C30" s="74" t="s">
        <v>54</v>
      </c>
      <c r="D30" s="74"/>
      <c r="E30" s="74"/>
      <c r="F30" s="74"/>
      <c r="G30" s="38"/>
      <c r="H30" s="39">
        <f t="shared" si="1"/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1" t="s">
        <v>22</v>
      </c>
      <c r="V30" s="41" t="s">
        <v>23</v>
      </c>
    </row>
    <row r="31" spans="1:22" x14ac:dyDescent="0.25">
      <c r="A31" s="73"/>
      <c r="B31" s="66">
        <v>2.5</v>
      </c>
      <c r="C31" s="35" t="s">
        <v>41</v>
      </c>
      <c r="D31" s="38"/>
      <c r="E31" s="38"/>
      <c r="F31" s="38"/>
      <c r="G31" s="38"/>
      <c r="H31" s="39">
        <f t="shared" si="1"/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1" t="s">
        <v>22</v>
      </c>
      <c r="V31" s="41" t="s">
        <v>23</v>
      </c>
    </row>
    <row r="32" spans="1:22" s="72" customFormat="1" ht="15.75" x14ac:dyDescent="0.25">
      <c r="A32" s="24">
        <v>3</v>
      </c>
      <c r="B32" s="25" t="s">
        <v>55</v>
      </c>
      <c r="C32" s="26"/>
      <c r="D32" s="71"/>
      <c r="E32" s="71"/>
      <c r="F32" s="71"/>
      <c r="G32" s="71"/>
      <c r="H32" s="29">
        <f t="shared" si="1"/>
        <v>0</v>
      </c>
      <c r="I32" s="29">
        <f>SUM(I33:I34)</f>
        <v>0</v>
      </c>
      <c r="J32" s="29">
        <f t="shared" ref="J32:T32" si="9">SUM(J33:J34)</f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si="9"/>
        <v>0</v>
      </c>
      <c r="P32" s="29">
        <f t="shared" si="9"/>
        <v>0</v>
      </c>
      <c r="Q32" s="29">
        <f t="shared" si="9"/>
        <v>0</v>
      </c>
      <c r="R32" s="29">
        <f t="shared" si="9"/>
        <v>0</v>
      </c>
      <c r="S32" s="29">
        <f t="shared" si="9"/>
        <v>0</v>
      </c>
      <c r="T32" s="30">
        <f t="shared" si="9"/>
        <v>0</v>
      </c>
      <c r="U32" s="31" t="s">
        <v>22</v>
      </c>
      <c r="V32" s="31" t="s">
        <v>23</v>
      </c>
    </row>
    <row r="33" spans="1:22" ht="15" customHeight="1" x14ac:dyDescent="0.25">
      <c r="A33" s="73"/>
      <c r="B33" s="66">
        <v>3.1</v>
      </c>
      <c r="C33" s="35" t="s">
        <v>56</v>
      </c>
      <c r="D33" s="38"/>
      <c r="E33" s="38"/>
      <c r="F33" s="38"/>
      <c r="G33" s="38"/>
      <c r="H33" s="39">
        <f t="shared" si="1"/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1" t="s">
        <v>22</v>
      </c>
      <c r="V33" s="41" t="s">
        <v>23</v>
      </c>
    </row>
    <row r="34" spans="1:22" ht="48.75" customHeight="1" x14ac:dyDescent="0.25">
      <c r="A34" s="73"/>
      <c r="B34" s="66">
        <v>3.9</v>
      </c>
      <c r="C34" s="74" t="s">
        <v>57</v>
      </c>
      <c r="D34" s="74"/>
      <c r="E34" s="74"/>
      <c r="F34" s="74"/>
      <c r="G34" s="38"/>
      <c r="H34" s="39">
        <f>SUM(I34:T34)</f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1" t="s">
        <v>22</v>
      </c>
      <c r="V34" s="41" t="s">
        <v>23</v>
      </c>
    </row>
    <row r="35" spans="1:22" s="72" customFormat="1" ht="15.75" x14ac:dyDescent="0.25">
      <c r="A35" s="24">
        <v>4</v>
      </c>
      <c r="B35" s="25" t="s">
        <v>58</v>
      </c>
      <c r="C35" s="26"/>
      <c r="D35" s="26"/>
      <c r="E35" s="26"/>
      <c r="F35" s="27"/>
      <c r="G35" s="71"/>
      <c r="H35" s="29">
        <f>SUM(I35:T35)</f>
        <v>2395894856</v>
      </c>
      <c r="I35" s="29">
        <f>SUM(I36,I37,I38,I94,I95,I99)</f>
        <v>271279954</v>
      </c>
      <c r="J35" s="29">
        <f t="shared" ref="J35:T35" si="10">SUM(J36,J37,J38,J94,J95,J99)</f>
        <v>248656573</v>
      </c>
      <c r="K35" s="29">
        <f t="shared" si="10"/>
        <v>339815560</v>
      </c>
      <c r="L35" s="29">
        <f t="shared" si="10"/>
        <v>186553239</v>
      </c>
      <c r="M35" s="29">
        <f t="shared" si="10"/>
        <v>179333088</v>
      </c>
      <c r="N35" s="29">
        <f t="shared" si="10"/>
        <v>160447678</v>
      </c>
      <c r="O35" s="29">
        <f t="shared" si="10"/>
        <v>181215677</v>
      </c>
      <c r="P35" s="29">
        <f t="shared" si="10"/>
        <v>223461964</v>
      </c>
      <c r="Q35" s="29">
        <f t="shared" si="10"/>
        <v>160454034</v>
      </c>
      <c r="R35" s="29">
        <f t="shared" si="10"/>
        <v>101326200</v>
      </c>
      <c r="S35" s="29">
        <f t="shared" si="10"/>
        <v>221909374</v>
      </c>
      <c r="T35" s="30">
        <f t="shared" si="10"/>
        <v>121441515</v>
      </c>
      <c r="U35" s="31" t="s">
        <v>22</v>
      </c>
      <c r="V35" s="31" t="s">
        <v>23</v>
      </c>
    </row>
    <row r="36" spans="1:22" ht="29.25" customHeight="1" x14ac:dyDescent="0.25">
      <c r="A36" s="50"/>
      <c r="B36" s="34">
        <v>4.0999999999999996</v>
      </c>
      <c r="C36" s="67" t="s">
        <v>59</v>
      </c>
      <c r="D36" s="67"/>
      <c r="E36" s="67"/>
      <c r="F36" s="67"/>
      <c r="G36" s="38"/>
      <c r="H36" s="39">
        <f t="shared" si="1"/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1" t="s">
        <v>22</v>
      </c>
      <c r="V36" s="41" t="s">
        <v>23</v>
      </c>
    </row>
    <row r="37" spans="1:22" x14ac:dyDescent="0.25">
      <c r="A37" s="50"/>
      <c r="B37" s="34">
        <v>4.2</v>
      </c>
      <c r="C37" s="35" t="s">
        <v>60</v>
      </c>
      <c r="D37" s="36"/>
      <c r="E37" s="35"/>
      <c r="F37" s="37"/>
      <c r="G37" s="38"/>
      <c r="H37" s="39">
        <f t="shared" si="1"/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1" t="s">
        <v>22</v>
      </c>
      <c r="V37" s="41" t="s">
        <v>23</v>
      </c>
    </row>
    <row r="38" spans="1:22" x14ac:dyDescent="0.25">
      <c r="A38" s="50"/>
      <c r="B38" s="34">
        <v>4.3</v>
      </c>
      <c r="C38" s="35" t="s">
        <v>61</v>
      </c>
      <c r="D38" s="36"/>
      <c r="E38" s="35"/>
      <c r="F38" s="37"/>
      <c r="G38" s="38"/>
      <c r="H38" s="39">
        <f t="shared" si="1"/>
        <v>2379687889</v>
      </c>
      <c r="I38" s="39">
        <f>SUM(I39,I51,I52,I92)</f>
        <v>269773019</v>
      </c>
      <c r="J38" s="39">
        <f t="shared" ref="J38:T38" si="11">SUM(J39,J51,J52,J92)</f>
        <v>247415019</v>
      </c>
      <c r="K38" s="39">
        <f t="shared" si="11"/>
        <v>336035727</v>
      </c>
      <c r="L38" s="39">
        <f t="shared" si="11"/>
        <v>184939564</v>
      </c>
      <c r="M38" s="39">
        <f t="shared" si="11"/>
        <v>178694548</v>
      </c>
      <c r="N38" s="39">
        <f t="shared" si="11"/>
        <v>160011511</v>
      </c>
      <c r="O38" s="39">
        <f t="shared" si="11"/>
        <v>180220100</v>
      </c>
      <c r="P38" s="39">
        <f t="shared" si="11"/>
        <v>222389676</v>
      </c>
      <c r="Q38" s="39">
        <f t="shared" si="11"/>
        <v>159446508</v>
      </c>
      <c r="R38" s="39">
        <f t="shared" si="11"/>
        <v>99619707</v>
      </c>
      <c r="S38" s="39">
        <f t="shared" si="11"/>
        <v>220585548</v>
      </c>
      <c r="T38" s="40">
        <f t="shared" si="11"/>
        <v>120556962</v>
      </c>
      <c r="U38" s="41" t="s">
        <v>22</v>
      </c>
      <c r="V38" s="41" t="s">
        <v>23</v>
      </c>
    </row>
    <row r="39" spans="1:22" s="49" customFormat="1" ht="18.75" customHeight="1" x14ac:dyDescent="0.2">
      <c r="A39" s="42"/>
      <c r="B39" s="75"/>
      <c r="C39" s="76" t="s">
        <v>62</v>
      </c>
      <c r="D39" s="76" t="s">
        <v>63</v>
      </c>
      <c r="E39" s="76"/>
      <c r="F39" s="77"/>
      <c r="G39" s="46"/>
      <c r="H39" s="47">
        <f>SUM(I39:T39)</f>
        <v>2000671408</v>
      </c>
      <c r="I39" s="47">
        <f>SUM(I40:I41,I44:I50)</f>
        <v>212144388</v>
      </c>
      <c r="J39" s="47">
        <f t="shared" ref="J39:T39" si="12">SUM(J40:J41,J44:J50)</f>
        <v>214168241</v>
      </c>
      <c r="K39" s="47">
        <f t="shared" si="12"/>
        <v>315283039</v>
      </c>
      <c r="L39" s="47">
        <f t="shared" si="12"/>
        <v>159481668</v>
      </c>
      <c r="M39" s="47">
        <f t="shared" si="12"/>
        <v>137855657</v>
      </c>
      <c r="N39" s="47">
        <f t="shared" si="12"/>
        <v>136035344</v>
      </c>
      <c r="O39" s="47">
        <f t="shared" si="12"/>
        <v>138371388</v>
      </c>
      <c r="P39" s="47">
        <f t="shared" si="12"/>
        <v>154856561</v>
      </c>
      <c r="Q39" s="47">
        <f t="shared" si="12"/>
        <v>129446138</v>
      </c>
      <c r="R39" s="47">
        <f t="shared" si="12"/>
        <v>89035550</v>
      </c>
      <c r="S39" s="47">
        <f t="shared" si="12"/>
        <v>207032537</v>
      </c>
      <c r="T39" s="47">
        <f t="shared" si="12"/>
        <v>106960897</v>
      </c>
      <c r="U39" s="48" t="s">
        <v>22</v>
      </c>
      <c r="V39" s="48" t="s">
        <v>23</v>
      </c>
    </row>
    <row r="40" spans="1:22" ht="15" hidden="1" customHeight="1" x14ac:dyDescent="0.25">
      <c r="A40" s="78"/>
      <c r="B40" s="79"/>
      <c r="C40" s="80"/>
      <c r="D40" s="81" t="s">
        <v>64</v>
      </c>
      <c r="E40" s="82" t="s">
        <v>65</v>
      </c>
      <c r="F40" s="82"/>
      <c r="G40" s="80"/>
      <c r="H40" s="83">
        <f t="shared" si="1"/>
        <v>171424602</v>
      </c>
      <c r="I40" s="84">
        <v>13543719</v>
      </c>
      <c r="J40" s="84">
        <v>13983681</v>
      </c>
      <c r="K40" s="84">
        <v>13213589</v>
      </c>
      <c r="L40" s="84">
        <v>13284136</v>
      </c>
      <c r="M40" s="84">
        <v>11660426</v>
      </c>
      <c r="N40" s="84">
        <v>13827050</v>
      </c>
      <c r="O40" s="84">
        <v>18405766</v>
      </c>
      <c r="P40" s="84">
        <v>19849175</v>
      </c>
      <c r="Q40" s="84">
        <v>16342802</v>
      </c>
      <c r="R40" s="84">
        <v>10084984</v>
      </c>
      <c r="S40" s="84">
        <v>18098414</v>
      </c>
      <c r="T40" s="83">
        <v>9130860</v>
      </c>
      <c r="U40" s="85" t="s">
        <v>22</v>
      </c>
      <c r="V40" s="85" t="s">
        <v>23</v>
      </c>
    </row>
    <row r="41" spans="1:22" ht="15" hidden="1" customHeight="1" x14ac:dyDescent="0.25">
      <c r="A41" s="78"/>
      <c r="B41" s="79"/>
      <c r="C41" s="80"/>
      <c r="D41" s="81" t="s">
        <v>66</v>
      </c>
      <c r="E41" s="82" t="s">
        <v>67</v>
      </c>
      <c r="F41" s="82"/>
      <c r="G41" s="80"/>
      <c r="H41" s="83">
        <f t="shared" si="1"/>
        <v>1107360133</v>
      </c>
      <c r="I41" s="47">
        <f>+I42+I43</f>
        <v>126874252</v>
      </c>
      <c r="J41" s="47">
        <f t="shared" ref="J41:T41" si="13">+J42+J43</f>
        <v>136122570</v>
      </c>
      <c r="K41" s="47">
        <f t="shared" si="13"/>
        <v>230114759</v>
      </c>
      <c r="L41" s="47">
        <f t="shared" si="13"/>
        <v>89591412</v>
      </c>
      <c r="M41" s="47">
        <f t="shared" si="13"/>
        <v>76026168</v>
      </c>
      <c r="N41" s="47">
        <f t="shared" si="13"/>
        <v>70653862</v>
      </c>
      <c r="O41" s="47">
        <f t="shared" si="13"/>
        <v>65777859</v>
      </c>
      <c r="P41" s="47">
        <f t="shared" si="13"/>
        <v>69087289</v>
      </c>
      <c r="Q41" s="47">
        <f t="shared" si="13"/>
        <v>64246354</v>
      </c>
      <c r="R41" s="47">
        <f t="shared" si="13"/>
        <v>41280262</v>
      </c>
      <c r="S41" s="47">
        <f t="shared" si="13"/>
        <v>89789965</v>
      </c>
      <c r="T41" s="47">
        <f t="shared" si="13"/>
        <v>47795381</v>
      </c>
      <c r="U41" s="85" t="s">
        <v>22</v>
      </c>
      <c r="V41" s="85" t="s">
        <v>23</v>
      </c>
    </row>
    <row r="42" spans="1:22" s="93" customFormat="1" ht="12" hidden="1" customHeight="1" x14ac:dyDescent="0.15">
      <c r="A42" s="86"/>
      <c r="B42" s="87"/>
      <c r="C42" s="88"/>
      <c r="D42" s="89"/>
      <c r="E42" s="90" t="s">
        <v>68</v>
      </c>
      <c r="F42" s="90" t="s">
        <v>67</v>
      </c>
      <c r="G42" s="88"/>
      <c r="H42" s="91">
        <f t="shared" si="1"/>
        <v>610954930</v>
      </c>
      <c r="I42" s="91">
        <v>92625154</v>
      </c>
      <c r="J42" s="91">
        <v>93623877</v>
      </c>
      <c r="K42" s="91">
        <v>187487703</v>
      </c>
      <c r="L42" s="91">
        <v>43901181</v>
      </c>
      <c r="M42" s="91">
        <v>25716563</v>
      </c>
      <c r="N42" s="91">
        <v>25920040</v>
      </c>
      <c r="O42" s="91">
        <v>26130194</v>
      </c>
      <c r="P42" s="91">
        <v>24461434</v>
      </c>
      <c r="Q42" s="91">
        <v>22627771</v>
      </c>
      <c r="R42" s="91">
        <v>15192423</v>
      </c>
      <c r="S42" s="91">
        <v>36262712</v>
      </c>
      <c r="T42" s="91">
        <v>17005878</v>
      </c>
      <c r="U42" s="92" t="s">
        <v>22</v>
      </c>
      <c r="V42" s="92" t="s">
        <v>23</v>
      </c>
    </row>
    <row r="43" spans="1:22" s="93" customFormat="1" ht="13.5" hidden="1" customHeight="1" x14ac:dyDescent="0.15">
      <c r="A43" s="86"/>
      <c r="B43" s="87"/>
      <c r="C43" s="88"/>
      <c r="D43" s="89"/>
      <c r="E43" s="90" t="s">
        <v>69</v>
      </c>
      <c r="F43" s="90" t="s">
        <v>70</v>
      </c>
      <c r="G43" s="88"/>
      <c r="H43" s="91">
        <f t="shared" si="1"/>
        <v>496405203</v>
      </c>
      <c r="I43" s="91">
        <v>34249098</v>
      </c>
      <c r="J43" s="91">
        <v>42498693</v>
      </c>
      <c r="K43" s="91">
        <v>42627056</v>
      </c>
      <c r="L43" s="91">
        <v>45690231</v>
      </c>
      <c r="M43" s="91">
        <v>50309605</v>
      </c>
      <c r="N43" s="91">
        <v>44733822</v>
      </c>
      <c r="O43" s="91">
        <v>39647665</v>
      </c>
      <c r="P43" s="91">
        <v>44625855</v>
      </c>
      <c r="Q43" s="91">
        <v>41618583</v>
      </c>
      <c r="R43" s="91">
        <v>26087839</v>
      </c>
      <c r="S43" s="91">
        <v>53527253</v>
      </c>
      <c r="T43" s="91">
        <v>30789503</v>
      </c>
      <c r="U43" s="92" t="s">
        <v>22</v>
      </c>
      <c r="V43" s="92" t="s">
        <v>23</v>
      </c>
    </row>
    <row r="44" spans="1:22" ht="15" hidden="1" customHeight="1" x14ac:dyDescent="0.25">
      <c r="A44" s="78"/>
      <c r="B44" s="79"/>
      <c r="C44" s="80"/>
      <c r="D44" s="81" t="s">
        <v>71</v>
      </c>
      <c r="E44" s="82" t="s">
        <v>72</v>
      </c>
      <c r="F44" s="82"/>
      <c r="G44" s="80"/>
      <c r="H44" s="83">
        <f t="shared" si="1"/>
        <v>52950898</v>
      </c>
      <c r="I44" s="84">
        <v>5112982</v>
      </c>
      <c r="J44" s="84">
        <v>3351144</v>
      </c>
      <c r="K44" s="84">
        <v>1645330</v>
      </c>
      <c r="L44" s="84">
        <v>3794114</v>
      </c>
      <c r="M44" s="84">
        <v>5883053</v>
      </c>
      <c r="N44" s="84">
        <v>5913307</v>
      </c>
      <c r="O44" s="84">
        <v>3168920</v>
      </c>
      <c r="P44" s="84">
        <v>4469893</v>
      </c>
      <c r="Q44" s="84">
        <v>3683725</v>
      </c>
      <c r="R44" s="84">
        <v>3947183</v>
      </c>
      <c r="S44" s="84">
        <v>3779628</v>
      </c>
      <c r="T44" s="84">
        <v>8201619</v>
      </c>
      <c r="U44" s="85" t="s">
        <v>22</v>
      </c>
      <c r="V44" s="85" t="s">
        <v>23</v>
      </c>
    </row>
    <row r="45" spans="1:22" ht="24" hidden="1" customHeight="1" x14ac:dyDescent="0.25">
      <c r="A45" s="78"/>
      <c r="B45" s="79"/>
      <c r="C45" s="80"/>
      <c r="D45" s="81" t="s">
        <v>73</v>
      </c>
      <c r="E45" s="82" t="s">
        <v>74</v>
      </c>
      <c r="F45" s="82"/>
      <c r="G45" s="80"/>
      <c r="H45" s="83">
        <f t="shared" si="1"/>
        <v>12589</v>
      </c>
      <c r="I45" s="84">
        <v>0</v>
      </c>
      <c r="J45" s="84">
        <v>0</v>
      </c>
      <c r="K45" s="84">
        <v>2497</v>
      </c>
      <c r="L45" s="84">
        <v>0</v>
      </c>
      <c r="M45" s="84">
        <v>2497</v>
      </c>
      <c r="N45" s="84">
        <v>0</v>
      </c>
      <c r="O45" s="84">
        <v>104</v>
      </c>
      <c r="P45" s="84">
        <v>0</v>
      </c>
      <c r="Q45" s="84">
        <v>0</v>
      </c>
      <c r="R45" s="84">
        <v>0</v>
      </c>
      <c r="S45" s="84">
        <v>2497</v>
      </c>
      <c r="T45" s="84">
        <v>4994</v>
      </c>
      <c r="U45" s="85" t="s">
        <v>22</v>
      </c>
      <c r="V45" s="85" t="s">
        <v>23</v>
      </c>
    </row>
    <row r="46" spans="1:22" ht="15" hidden="1" customHeight="1" x14ac:dyDescent="0.25">
      <c r="A46" s="78"/>
      <c r="B46" s="79"/>
      <c r="C46" s="80"/>
      <c r="D46" s="81" t="s">
        <v>75</v>
      </c>
      <c r="E46" s="82" t="s">
        <v>76</v>
      </c>
      <c r="F46" s="82"/>
      <c r="G46" s="80"/>
      <c r="H46" s="83">
        <f t="shared" si="1"/>
        <v>2224880</v>
      </c>
      <c r="I46" s="84">
        <v>308448</v>
      </c>
      <c r="J46" s="84">
        <v>38124</v>
      </c>
      <c r="K46" s="84">
        <v>156647</v>
      </c>
      <c r="L46" s="84">
        <v>257296</v>
      </c>
      <c r="M46" s="84">
        <v>55130</v>
      </c>
      <c r="N46" s="84">
        <v>198074</v>
      </c>
      <c r="O46" s="84">
        <v>458532</v>
      </c>
      <c r="P46" s="84">
        <v>145551</v>
      </c>
      <c r="Q46" s="84">
        <v>339462</v>
      </c>
      <c r="R46" s="84">
        <v>91575</v>
      </c>
      <c r="S46" s="84">
        <v>112775</v>
      </c>
      <c r="T46" s="84">
        <v>63266</v>
      </c>
      <c r="U46" s="85" t="s">
        <v>22</v>
      </c>
      <c r="V46" s="85" t="s">
        <v>23</v>
      </c>
    </row>
    <row r="47" spans="1:22" ht="24" hidden="1" customHeight="1" x14ac:dyDescent="0.25">
      <c r="A47" s="78"/>
      <c r="B47" s="79"/>
      <c r="C47" s="80"/>
      <c r="D47" s="81" t="s">
        <v>77</v>
      </c>
      <c r="E47" s="82" t="s">
        <v>78</v>
      </c>
      <c r="F47" s="82"/>
      <c r="G47" s="80"/>
      <c r="H47" s="83">
        <f t="shared" si="1"/>
        <v>87758713</v>
      </c>
      <c r="I47" s="84">
        <v>8403550</v>
      </c>
      <c r="J47" s="84">
        <v>7124594</v>
      </c>
      <c r="K47" s="84">
        <v>8650549</v>
      </c>
      <c r="L47" s="84">
        <v>8985572</v>
      </c>
      <c r="M47" s="84">
        <v>7885442</v>
      </c>
      <c r="N47" s="84">
        <v>5614218</v>
      </c>
      <c r="O47" s="84">
        <v>3882010</v>
      </c>
      <c r="P47" s="84">
        <v>8923414</v>
      </c>
      <c r="Q47" s="84">
        <v>7364559</v>
      </c>
      <c r="R47" s="84">
        <v>5973584</v>
      </c>
      <c r="S47" s="84">
        <v>10956398</v>
      </c>
      <c r="T47" s="84">
        <v>3994823</v>
      </c>
      <c r="U47" s="85" t="s">
        <v>22</v>
      </c>
      <c r="V47" s="85" t="s">
        <v>23</v>
      </c>
    </row>
    <row r="48" spans="1:22" ht="24" hidden="1" customHeight="1" x14ac:dyDescent="0.25">
      <c r="A48" s="78"/>
      <c r="B48" s="79"/>
      <c r="C48" s="80"/>
      <c r="D48" s="81" t="s">
        <v>79</v>
      </c>
      <c r="E48" s="82" t="s">
        <v>80</v>
      </c>
      <c r="F48" s="82"/>
      <c r="G48" s="80"/>
      <c r="H48" s="83">
        <f t="shared" si="1"/>
        <v>413201156</v>
      </c>
      <c r="I48" s="84">
        <v>48478432</v>
      </c>
      <c r="J48" s="84">
        <v>38983262</v>
      </c>
      <c r="K48" s="84">
        <v>50284675</v>
      </c>
      <c r="L48" s="84">
        <v>33136313</v>
      </c>
      <c r="M48" s="84">
        <v>28762854</v>
      </c>
      <c r="N48" s="84">
        <v>28878866</v>
      </c>
      <c r="O48" s="84">
        <v>33660160</v>
      </c>
      <c r="P48" s="84">
        <v>38314549</v>
      </c>
      <c r="Q48" s="84">
        <v>27871071</v>
      </c>
      <c r="R48" s="84">
        <v>20603365</v>
      </c>
      <c r="S48" s="84">
        <v>39832352</v>
      </c>
      <c r="T48" s="84">
        <v>24395257</v>
      </c>
      <c r="U48" s="85" t="s">
        <v>22</v>
      </c>
      <c r="V48" s="85" t="s">
        <v>23</v>
      </c>
    </row>
    <row r="49" spans="1:23" ht="15" hidden="1" customHeight="1" x14ac:dyDescent="0.25">
      <c r="A49" s="78"/>
      <c r="B49" s="79"/>
      <c r="C49" s="80"/>
      <c r="D49" s="81" t="s">
        <v>81</v>
      </c>
      <c r="E49" s="82" t="s">
        <v>82</v>
      </c>
      <c r="F49" s="82"/>
      <c r="G49" s="80"/>
      <c r="H49" s="83">
        <f t="shared" si="1"/>
        <v>148299320</v>
      </c>
      <c r="I49" s="84">
        <v>8683279</v>
      </c>
      <c r="J49" s="84">
        <v>13742874</v>
      </c>
      <c r="K49" s="84">
        <v>10439116</v>
      </c>
      <c r="L49" s="84">
        <v>6761725</v>
      </c>
      <c r="M49" s="84">
        <v>6349980</v>
      </c>
      <c r="N49" s="84">
        <v>9418105</v>
      </c>
      <c r="O49" s="84">
        <v>11856306</v>
      </c>
      <c r="P49" s="84">
        <v>12629624</v>
      </c>
      <c r="Q49" s="84">
        <v>8442937</v>
      </c>
      <c r="R49" s="84">
        <v>5833542</v>
      </c>
      <c r="S49" s="84">
        <v>42047413</v>
      </c>
      <c r="T49" s="84">
        <v>12094419</v>
      </c>
      <c r="U49" s="85" t="s">
        <v>22</v>
      </c>
      <c r="V49" s="85" t="s">
        <v>23</v>
      </c>
    </row>
    <row r="50" spans="1:23" ht="15" hidden="1" customHeight="1" x14ac:dyDescent="0.25">
      <c r="A50" s="78"/>
      <c r="B50" s="79"/>
      <c r="C50" s="80"/>
      <c r="D50" s="81" t="s">
        <v>83</v>
      </c>
      <c r="E50" s="82" t="s">
        <v>84</v>
      </c>
      <c r="F50" s="82"/>
      <c r="G50" s="80"/>
      <c r="H50" s="83">
        <f t="shared" si="1"/>
        <v>17439117</v>
      </c>
      <c r="I50" s="84">
        <v>739726</v>
      </c>
      <c r="J50" s="84">
        <v>821992</v>
      </c>
      <c r="K50" s="84">
        <v>775877</v>
      </c>
      <c r="L50" s="84">
        <v>3671100</v>
      </c>
      <c r="M50" s="84">
        <v>1230107</v>
      </c>
      <c r="N50" s="84">
        <v>1531862</v>
      </c>
      <c r="O50" s="84">
        <v>1161731</v>
      </c>
      <c r="P50" s="84">
        <v>1437066</v>
      </c>
      <c r="Q50" s="84">
        <v>1155228</v>
      </c>
      <c r="R50" s="84">
        <v>1221055</v>
      </c>
      <c r="S50" s="84">
        <v>2413095</v>
      </c>
      <c r="T50" s="84">
        <v>1280278</v>
      </c>
      <c r="U50" s="85" t="s">
        <v>22</v>
      </c>
      <c r="V50" s="85" t="s">
        <v>23</v>
      </c>
    </row>
    <row r="51" spans="1:23" s="49" customFormat="1" ht="12.75" x14ac:dyDescent="0.2">
      <c r="A51" s="42"/>
      <c r="B51" s="43"/>
      <c r="C51" s="76" t="s">
        <v>85</v>
      </c>
      <c r="D51" s="76" t="s">
        <v>86</v>
      </c>
      <c r="E51" s="76"/>
      <c r="F51" s="77"/>
      <c r="G51" s="46"/>
      <c r="H51" s="47">
        <f t="shared" si="1"/>
        <v>8090114</v>
      </c>
      <c r="I51" s="47">
        <v>558788</v>
      </c>
      <c r="J51" s="47">
        <v>479648</v>
      </c>
      <c r="K51" s="47">
        <v>544904</v>
      </c>
      <c r="L51" s="47">
        <v>524804</v>
      </c>
      <c r="M51" s="47">
        <v>1043266</v>
      </c>
      <c r="N51" s="47">
        <v>811630</v>
      </c>
      <c r="O51" s="47">
        <v>277206</v>
      </c>
      <c r="P51" s="47">
        <v>918386</v>
      </c>
      <c r="Q51" s="47">
        <v>901684</v>
      </c>
      <c r="R51" s="47">
        <v>526032</v>
      </c>
      <c r="S51" s="47">
        <v>1431685</v>
      </c>
      <c r="T51" s="47">
        <v>72081</v>
      </c>
      <c r="U51" s="48" t="s">
        <v>22</v>
      </c>
      <c r="V51" s="48" t="s">
        <v>23</v>
      </c>
    </row>
    <row r="52" spans="1:23" s="49" customFormat="1" ht="12.75" x14ac:dyDescent="0.2">
      <c r="A52" s="42"/>
      <c r="B52" s="43"/>
      <c r="C52" s="76" t="s">
        <v>87</v>
      </c>
      <c r="D52" s="76" t="s">
        <v>88</v>
      </c>
      <c r="E52" s="76"/>
      <c r="F52" s="77"/>
      <c r="G52" s="46"/>
      <c r="H52" s="47">
        <f>SUM(I52:T52)</f>
        <v>333641259</v>
      </c>
      <c r="I52" s="47">
        <f>SUM(I53:I91)</f>
        <v>53438366</v>
      </c>
      <c r="J52" s="47">
        <f t="shared" ref="J52:T52" si="14">SUM(J53:J91)</f>
        <v>29096695</v>
      </c>
      <c r="K52" s="47">
        <f t="shared" si="14"/>
        <v>16819216</v>
      </c>
      <c r="L52" s="47">
        <f t="shared" si="14"/>
        <v>21085154</v>
      </c>
      <c r="M52" s="47">
        <f t="shared" si="14"/>
        <v>36262137</v>
      </c>
      <c r="N52" s="47">
        <f t="shared" si="14"/>
        <v>19933711</v>
      </c>
      <c r="O52" s="47">
        <f t="shared" si="14"/>
        <v>38537977</v>
      </c>
      <c r="P52" s="47">
        <f t="shared" si="14"/>
        <v>63501281</v>
      </c>
      <c r="Q52" s="47">
        <f t="shared" si="14"/>
        <v>26019928</v>
      </c>
      <c r="R52" s="47">
        <f t="shared" si="14"/>
        <v>7236423</v>
      </c>
      <c r="S52" s="47">
        <f t="shared" si="14"/>
        <v>9680807</v>
      </c>
      <c r="T52" s="47">
        <f t="shared" si="14"/>
        <v>12029564</v>
      </c>
      <c r="U52" s="48" t="s">
        <v>22</v>
      </c>
      <c r="V52" s="48" t="s">
        <v>23</v>
      </c>
    </row>
    <row r="53" spans="1:23" ht="15" hidden="1" customHeight="1" x14ac:dyDescent="0.25">
      <c r="A53" s="78"/>
      <c r="B53" s="79"/>
      <c r="C53" s="80"/>
      <c r="D53" s="81" t="s">
        <v>89</v>
      </c>
      <c r="E53" s="94" t="s">
        <v>90</v>
      </c>
      <c r="F53" s="94"/>
      <c r="G53" s="80"/>
      <c r="H53" s="84">
        <f>SUM(I53:T53)</f>
        <v>12334386</v>
      </c>
      <c r="I53" s="84">
        <v>141494</v>
      </c>
      <c r="J53" s="84">
        <v>1697913</v>
      </c>
      <c r="K53" s="84">
        <v>8102195</v>
      </c>
      <c r="L53" s="84">
        <v>707463</v>
      </c>
      <c r="M53" s="84">
        <v>267906</v>
      </c>
      <c r="N53" s="84">
        <v>0</v>
      </c>
      <c r="O53" s="84">
        <v>0</v>
      </c>
      <c r="P53" s="84">
        <v>2380</v>
      </c>
      <c r="Q53" s="84">
        <v>0</v>
      </c>
      <c r="R53" s="84">
        <v>0</v>
      </c>
      <c r="S53" s="84">
        <v>107</v>
      </c>
      <c r="T53" s="84">
        <v>1414928</v>
      </c>
      <c r="U53" s="85" t="s">
        <v>22</v>
      </c>
      <c r="V53" s="85" t="s">
        <v>23</v>
      </c>
      <c r="W53" s="95"/>
    </row>
    <row r="54" spans="1:23" ht="15" hidden="1" customHeight="1" x14ac:dyDescent="0.25">
      <c r="A54" s="78"/>
      <c r="B54" s="79"/>
      <c r="C54" s="80"/>
      <c r="D54" s="81" t="s">
        <v>91</v>
      </c>
      <c r="E54" s="82" t="s">
        <v>92</v>
      </c>
      <c r="F54" s="82"/>
      <c r="G54" s="80"/>
      <c r="H54" s="84">
        <f t="shared" si="1"/>
        <v>43784940</v>
      </c>
      <c r="I54" s="84">
        <v>2118054</v>
      </c>
      <c r="J54" s="84">
        <v>13033405</v>
      </c>
      <c r="K54" s="84">
        <v>902092</v>
      </c>
      <c r="L54" s="84">
        <v>2019684</v>
      </c>
      <c r="M54" s="84">
        <v>2332095</v>
      </c>
      <c r="N54" s="84">
        <v>1725733</v>
      </c>
      <c r="O54" s="84">
        <v>11507535</v>
      </c>
      <c r="P54" s="84">
        <v>6919465</v>
      </c>
      <c r="Q54" s="84">
        <v>2643091</v>
      </c>
      <c r="R54" s="84">
        <v>301871</v>
      </c>
      <c r="S54" s="84">
        <v>276717</v>
      </c>
      <c r="T54" s="84">
        <v>5198</v>
      </c>
      <c r="U54" s="85" t="s">
        <v>22</v>
      </c>
      <c r="V54" s="85" t="s">
        <v>23</v>
      </c>
      <c r="W54" s="95"/>
    </row>
    <row r="55" spans="1:23" ht="24" hidden="1" customHeight="1" x14ac:dyDescent="0.25">
      <c r="A55" s="78"/>
      <c r="B55" s="79"/>
      <c r="C55" s="80"/>
      <c r="D55" s="81" t="s">
        <v>93</v>
      </c>
      <c r="E55" s="82" t="s">
        <v>94</v>
      </c>
      <c r="F55" s="82"/>
      <c r="G55" s="80"/>
      <c r="H55" s="84">
        <f>SUM(I55:T55)</f>
        <v>26770955</v>
      </c>
      <c r="I55" s="84">
        <v>10574398</v>
      </c>
      <c r="J55" s="84">
        <v>1824684</v>
      </c>
      <c r="K55" s="84">
        <v>266790</v>
      </c>
      <c r="L55" s="84">
        <v>73201</v>
      </c>
      <c r="M55" s="84">
        <v>522843</v>
      </c>
      <c r="N55" s="84">
        <v>202241</v>
      </c>
      <c r="O55" s="84">
        <v>8771905</v>
      </c>
      <c r="P55" s="84">
        <v>4298669</v>
      </c>
      <c r="Q55" s="84">
        <v>142977</v>
      </c>
      <c r="R55" s="84">
        <v>44241</v>
      </c>
      <c r="S55" s="84">
        <v>36219</v>
      </c>
      <c r="T55" s="84">
        <v>12787</v>
      </c>
      <c r="U55" s="85" t="s">
        <v>22</v>
      </c>
      <c r="V55" s="85" t="s">
        <v>23</v>
      </c>
      <c r="W55" s="95"/>
    </row>
    <row r="56" spans="1:23" ht="24" hidden="1" customHeight="1" x14ac:dyDescent="0.25">
      <c r="A56" s="78"/>
      <c r="B56" s="79"/>
      <c r="C56" s="80"/>
      <c r="D56" s="81" t="s">
        <v>95</v>
      </c>
      <c r="E56" s="82" t="s">
        <v>96</v>
      </c>
      <c r="F56" s="82"/>
      <c r="G56" s="80"/>
      <c r="H56" s="84">
        <f t="shared" si="1"/>
        <v>8967032</v>
      </c>
      <c r="I56" s="84">
        <v>1066121</v>
      </c>
      <c r="J56" s="84">
        <v>2089593</v>
      </c>
      <c r="K56" s="84">
        <v>346031</v>
      </c>
      <c r="L56" s="84">
        <v>85678</v>
      </c>
      <c r="M56" s="84">
        <v>113806</v>
      </c>
      <c r="N56" s="84">
        <v>569234</v>
      </c>
      <c r="O56" s="84">
        <v>628682</v>
      </c>
      <c r="P56" s="84">
        <v>2368148</v>
      </c>
      <c r="Q56" s="84">
        <v>1138332</v>
      </c>
      <c r="R56" s="84">
        <v>37975</v>
      </c>
      <c r="S56" s="84">
        <v>145079</v>
      </c>
      <c r="T56" s="84">
        <v>378353</v>
      </c>
      <c r="U56" s="85" t="s">
        <v>22</v>
      </c>
      <c r="V56" s="85" t="s">
        <v>23</v>
      </c>
      <c r="W56" s="95"/>
    </row>
    <row r="57" spans="1:23" ht="16.5" hidden="1" customHeight="1" x14ac:dyDescent="0.25">
      <c r="A57" s="78"/>
      <c r="B57" s="79"/>
      <c r="C57" s="80"/>
      <c r="D57" s="81" t="s">
        <v>97</v>
      </c>
      <c r="E57" s="82" t="s">
        <v>98</v>
      </c>
      <c r="F57" s="82"/>
      <c r="G57" s="80"/>
      <c r="H57" s="84">
        <f>SUM(I57:T57)</f>
        <v>247055</v>
      </c>
      <c r="I57" s="84">
        <v>17739</v>
      </c>
      <c r="J57" s="84">
        <v>0</v>
      </c>
      <c r="K57" s="84">
        <v>18273</v>
      </c>
      <c r="L57" s="84">
        <v>26741</v>
      </c>
      <c r="M57" s="84">
        <v>104587</v>
      </c>
      <c r="N57" s="84">
        <v>0</v>
      </c>
      <c r="O57" s="84">
        <v>17485</v>
      </c>
      <c r="P57" s="84">
        <v>35489</v>
      </c>
      <c r="Q57" s="84">
        <v>18004</v>
      </c>
      <c r="R57" s="84">
        <v>8737</v>
      </c>
      <c r="S57" s="84">
        <v>0</v>
      </c>
      <c r="T57" s="84">
        <v>0</v>
      </c>
      <c r="U57" s="85" t="s">
        <v>22</v>
      </c>
      <c r="V57" s="85" t="s">
        <v>23</v>
      </c>
      <c r="W57" s="95"/>
    </row>
    <row r="58" spans="1:23" ht="24" hidden="1" customHeight="1" x14ac:dyDescent="0.25">
      <c r="A58" s="78"/>
      <c r="B58" s="79"/>
      <c r="C58" s="80"/>
      <c r="D58" s="81" t="s">
        <v>99</v>
      </c>
      <c r="E58" s="82" t="s">
        <v>100</v>
      </c>
      <c r="F58" s="82"/>
      <c r="G58" s="80"/>
      <c r="H58" s="84">
        <f t="shared" ref="H58" si="15">SUM(I58:T58)</f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5" t="s">
        <v>22</v>
      </c>
      <c r="V58" s="85" t="s">
        <v>23</v>
      </c>
      <c r="W58" s="95"/>
    </row>
    <row r="59" spans="1:23" ht="23.25" hidden="1" customHeight="1" x14ac:dyDescent="0.25">
      <c r="A59" s="78"/>
      <c r="B59" s="79"/>
      <c r="C59" s="80"/>
      <c r="D59" s="81" t="s">
        <v>101</v>
      </c>
      <c r="E59" s="82" t="s">
        <v>102</v>
      </c>
      <c r="F59" s="82"/>
      <c r="G59" s="80"/>
      <c r="H59" s="84">
        <f t="shared" si="1"/>
        <v>12653692</v>
      </c>
      <c r="I59" s="84">
        <v>903909</v>
      </c>
      <c r="J59" s="84">
        <v>1068742</v>
      </c>
      <c r="K59" s="84">
        <v>1156230</v>
      </c>
      <c r="L59" s="84">
        <v>1058126</v>
      </c>
      <c r="M59" s="84">
        <v>881259</v>
      </c>
      <c r="N59" s="84">
        <v>1246656</v>
      </c>
      <c r="O59" s="84">
        <v>670872</v>
      </c>
      <c r="P59" s="84">
        <v>1041361</v>
      </c>
      <c r="Q59" s="84">
        <v>1587022</v>
      </c>
      <c r="R59" s="84">
        <v>453790</v>
      </c>
      <c r="S59" s="84">
        <v>1348161</v>
      </c>
      <c r="T59" s="84">
        <v>1237564</v>
      </c>
      <c r="U59" s="85" t="s">
        <v>22</v>
      </c>
      <c r="V59" s="85" t="s">
        <v>23</v>
      </c>
      <c r="W59" s="95"/>
    </row>
    <row r="60" spans="1:23" ht="24" hidden="1" customHeight="1" x14ac:dyDescent="0.25">
      <c r="A60" s="78"/>
      <c r="B60" s="79"/>
      <c r="C60" s="80"/>
      <c r="D60" s="81" t="s">
        <v>103</v>
      </c>
      <c r="E60" s="82" t="s">
        <v>104</v>
      </c>
      <c r="F60" s="82"/>
      <c r="G60" s="80"/>
      <c r="H60" s="84">
        <f>SUM(I60:T60)</f>
        <v>46106639</v>
      </c>
      <c r="I60" s="84">
        <v>3002686</v>
      </c>
      <c r="J60" s="84">
        <v>2497493</v>
      </c>
      <c r="K60" s="84">
        <v>2391981</v>
      </c>
      <c r="L60" s="84">
        <v>3141827</v>
      </c>
      <c r="M60" s="84">
        <v>7279935</v>
      </c>
      <c r="N60" s="84">
        <v>3984184</v>
      </c>
      <c r="O60" s="84">
        <v>2402915</v>
      </c>
      <c r="P60" s="84">
        <v>4398911</v>
      </c>
      <c r="Q60" s="84">
        <v>4763054</v>
      </c>
      <c r="R60" s="84">
        <v>3607028</v>
      </c>
      <c r="S60" s="84">
        <v>4461626</v>
      </c>
      <c r="T60" s="84">
        <v>4174999</v>
      </c>
      <c r="U60" s="85" t="s">
        <v>22</v>
      </c>
      <c r="V60" s="85" t="s">
        <v>23</v>
      </c>
      <c r="W60" s="95"/>
    </row>
    <row r="61" spans="1:23" ht="34.5" hidden="1" customHeight="1" x14ac:dyDescent="0.25">
      <c r="A61" s="78"/>
      <c r="B61" s="79"/>
      <c r="C61" s="80"/>
      <c r="D61" s="81" t="s">
        <v>105</v>
      </c>
      <c r="E61" s="82" t="s">
        <v>106</v>
      </c>
      <c r="F61" s="82"/>
      <c r="G61" s="80"/>
      <c r="H61" s="84">
        <f>SUM(I61:T61)</f>
        <v>680006</v>
      </c>
      <c r="I61" s="84">
        <v>92817</v>
      </c>
      <c r="J61" s="84">
        <v>63730</v>
      </c>
      <c r="K61" s="84">
        <v>55048</v>
      </c>
      <c r="L61" s="84">
        <v>27815</v>
      </c>
      <c r="M61" s="84">
        <v>62890</v>
      </c>
      <c r="N61" s="84">
        <v>83078</v>
      </c>
      <c r="O61" s="84">
        <v>20187</v>
      </c>
      <c r="P61" s="84">
        <v>79243</v>
      </c>
      <c r="Q61" s="84">
        <v>0</v>
      </c>
      <c r="R61" s="84">
        <v>64398</v>
      </c>
      <c r="S61" s="84">
        <v>108479</v>
      </c>
      <c r="T61" s="84">
        <v>22321</v>
      </c>
      <c r="U61" s="85" t="s">
        <v>22</v>
      </c>
      <c r="V61" s="85" t="s">
        <v>23</v>
      </c>
      <c r="W61" s="95"/>
    </row>
    <row r="62" spans="1:23" ht="24" hidden="1" customHeight="1" x14ac:dyDescent="0.25">
      <c r="A62" s="78"/>
      <c r="B62" s="79"/>
      <c r="C62" s="80"/>
      <c r="D62" s="81" t="s">
        <v>107</v>
      </c>
      <c r="E62" s="82" t="s">
        <v>108</v>
      </c>
      <c r="F62" s="82"/>
      <c r="G62" s="80"/>
      <c r="H62" s="84">
        <f t="shared" si="1"/>
        <v>2848985</v>
      </c>
      <c r="I62" s="84">
        <v>590895</v>
      </c>
      <c r="J62" s="84">
        <v>111550</v>
      </c>
      <c r="K62" s="84">
        <v>134924</v>
      </c>
      <c r="L62" s="84">
        <v>99907</v>
      </c>
      <c r="M62" s="84">
        <v>60339</v>
      </c>
      <c r="N62" s="84">
        <v>406807</v>
      </c>
      <c r="O62" s="84">
        <v>177519</v>
      </c>
      <c r="P62" s="84">
        <v>882870</v>
      </c>
      <c r="Q62" s="84">
        <v>143811</v>
      </c>
      <c r="R62" s="84">
        <v>181041</v>
      </c>
      <c r="S62" s="84">
        <v>28339</v>
      </c>
      <c r="T62" s="84">
        <v>30983</v>
      </c>
      <c r="U62" s="85" t="s">
        <v>22</v>
      </c>
      <c r="V62" s="85" t="s">
        <v>23</v>
      </c>
      <c r="W62" s="95"/>
    </row>
    <row r="63" spans="1:23" ht="24" hidden="1" customHeight="1" x14ac:dyDescent="0.25">
      <c r="A63" s="78"/>
      <c r="B63" s="79"/>
      <c r="C63" s="80"/>
      <c r="D63" s="81" t="s">
        <v>109</v>
      </c>
      <c r="E63" s="82" t="s">
        <v>110</v>
      </c>
      <c r="F63" s="82"/>
      <c r="G63" s="80"/>
      <c r="H63" s="84">
        <f>SUM(I63:T63)</f>
        <v>1683706</v>
      </c>
      <c r="I63" s="84">
        <v>97601</v>
      </c>
      <c r="J63" s="84">
        <v>111692</v>
      </c>
      <c r="K63" s="84">
        <v>78531</v>
      </c>
      <c r="L63" s="84">
        <v>28373</v>
      </c>
      <c r="M63" s="84">
        <v>75615</v>
      </c>
      <c r="N63" s="84">
        <v>103970</v>
      </c>
      <c r="O63" s="84">
        <v>60475</v>
      </c>
      <c r="P63" s="84">
        <v>953346</v>
      </c>
      <c r="Q63" s="84">
        <v>130450</v>
      </c>
      <c r="R63" s="84">
        <v>30784</v>
      </c>
      <c r="S63" s="84">
        <v>11167</v>
      </c>
      <c r="T63" s="84">
        <v>1702</v>
      </c>
      <c r="U63" s="85" t="s">
        <v>22</v>
      </c>
      <c r="V63" s="85" t="s">
        <v>23</v>
      </c>
      <c r="W63" s="95"/>
    </row>
    <row r="64" spans="1:23" ht="15" hidden="1" customHeight="1" x14ac:dyDescent="0.25">
      <c r="A64" s="78"/>
      <c r="B64" s="79"/>
      <c r="C64" s="80"/>
      <c r="D64" s="81" t="s">
        <v>111</v>
      </c>
      <c r="E64" s="82" t="s">
        <v>112</v>
      </c>
      <c r="F64" s="82"/>
      <c r="G64" s="80"/>
      <c r="H64" s="84">
        <f t="shared" si="1"/>
        <v>4142171</v>
      </c>
      <c r="I64" s="84">
        <v>1154775</v>
      </c>
      <c r="J64" s="84">
        <v>114530</v>
      </c>
      <c r="K64" s="84">
        <v>124876</v>
      </c>
      <c r="L64" s="84">
        <v>89648</v>
      </c>
      <c r="M64" s="84">
        <v>124379</v>
      </c>
      <c r="N64" s="84">
        <v>728237</v>
      </c>
      <c r="O64" s="84">
        <v>119574</v>
      </c>
      <c r="P64" s="84">
        <v>1375684</v>
      </c>
      <c r="Q64" s="84">
        <v>90201</v>
      </c>
      <c r="R64" s="84">
        <v>80723</v>
      </c>
      <c r="S64" s="84">
        <v>64582</v>
      </c>
      <c r="T64" s="84">
        <v>74962</v>
      </c>
      <c r="U64" s="85" t="s">
        <v>22</v>
      </c>
      <c r="V64" s="85" t="s">
        <v>23</v>
      </c>
      <c r="W64" s="95"/>
    </row>
    <row r="65" spans="1:23" ht="15" hidden="1" customHeight="1" x14ac:dyDescent="0.25">
      <c r="A65" s="78"/>
      <c r="B65" s="79"/>
      <c r="C65" s="80"/>
      <c r="D65" s="81" t="s">
        <v>113</v>
      </c>
      <c r="E65" s="82" t="s">
        <v>114</v>
      </c>
      <c r="F65" s="82"/>
      <c r="G65" s="80"/>
      <c r="H65" s="84">
        <f t="shared" si="1"/>
        <v>3864528</v>
      </c>
      <c r="I65" s="84">
        <v>1073106</v>
      </c>
      <c r="J65" s="84">
        <v>420443</v>
      </c>
      <c r="K65" s="84">
        <v>60795</v>
      </c>
      <c r="L65" s="84">
        <v>40921</v>
      </c>
      <c r="M65" s="84">
        <v>39867</v>
      </c>
      <c r="N65" s="84">
        <v>588724</v>
      </c>
      <c r="O65" s="84">
        <v>117524</v>
      </c>
      <c r="P65" s="84">
        <v>1426031</v>
      </c>
      <c r="Q65" s="84">
        <v>78754</v>
      </c>
      <c r="R65" s="84">
        <v>12055</v>
      </c>
      <c r="S65" s="84">
        <v>4342</v>
      </c>
      <c r="T65" s="84">
        <v>1966</v>
      </c>
      <c r="U65" s="85" t="s">
        <v>22</v>
      </c>
      <c r="V65" s="85" t="s">
        <v>23</v>
      </c>
      <c r="W65" s="95"/>
    </row>
    <row r="66" spans="1:23" ht="15" hidden="1" customHeight="1" x14ac:dyDescent="0.25">
      <c r="A66" s="78"/>
      <c r="B66" s="79"/>
      <c r="C66" s="80"/>
      <c r="D66" s="81" t="s">
        <v>115</v>
      </c>
      <c r="E66" s="82" t="s">
        <v>116</v>
      </c>
      <c r="F66" s="82"/>
      <c r="G66" s="80"/>
      <c r="H66" s="84">
        <f t="shared" si="1"/>
        <v>5944147</v>
      </c>
      <c r="I66" s="84">
        <v>1867977</v>
      </c>
      <c r="J66" s="84">
        <v>337186</v>
      </c>
      <c r="K66" s="84">
        <v>77062</v>
      </c>
      <c r="L66" s="84">
        <v>132405</v>
      </c>
      <c r="M66" s="84">
        <v>294154</v>
      </c>
      <c r="N66" s="84">
        <v>534299</v>
      </c>
      <c r="O66" s="84">
        <v>306907</v>
      </c>
      <c r="P66" s="84">
        <v>1893769</v>
      </c>
      <c r="Q66" s="84">
        <v>288870</v>
      </c>
      <c r="R66" s="84">
        <v>83116</v>
      </c>
      <c r="S66" s="84">
        <v>99139</v>
      </c>
      <c r="T66" s="84">
        <v>29263</v>
      </c>
      <c r="U66" s="85" t="s">
        <v>22</v>
      </c>
      <c r="V66" s="85" t="s">
        <v>23</v>
      </c>
      <c r="W66" s="95"/>
    </row>
    <row r="67" spans="1:23" ht="15" hidden="1" customHeight="1" x14ac:dyDescent="0.25">
      <c r="A67" s="78"/>
      <c r="B67" s="79"/>
      <c r="C67" s="80"/>
      <c r="D67" s="81" t="s">
        <v>117</v>
      </c>
      <c r="E67" s="82" t="s">
        <v>118</v>
      </c>
      <c r="F67" s="82"/>
      <c r="G67" s="80"/>
      <c r="H67" s="84">
        <f>SUM(I67:T67)</f>
        <v>4550462</v>
      </c>
      <c r="I67" s="84">
        <v>1318100</v>
      </c>
      <c r="J67" s="84">
        <v>251780</v>
      </c>
      <c r="K67" s="84">
        <v>107202</v>
      </c>
      <c r="L67" s="84">
        <v>88368</v>
      </c>
      <c r="M67" s="84">
        <v>130715</v>
      </c>
      <c r="N67" s="84">
        <v>530253</v>
      </c>
      <c r="O67" s="84">
        <v>236576</v>
      </c>
      <c r="P67" s="84">
        <v>1615114</v>
      </c>
      <c r="Q67" s="84">
        <v>103959</v>
      </c>
      <c r="R67" s="84">
        <v>47282</v>
      </c>
      <c r="S67" s="84">
        <v>67868</v>
      </c>
      <c r="T67" s="84">
        <v>53245</v>
      </c>
      <c r="U67" s="85" t="s">
        <v>22</v>
      </c>
      <c r="V67" s="85" t="s">
        <v>23</v>
      </c>
      <c r="W67" s="95"/>
    </row>
    <row r="68" spans="1:23" ht="24" hidden="1" customHeight="1" x14ac:dyDescent="0.25">
      <c r="A68" s="78"/>
      <c r="B68" s="79"/>
      <c r="C68" s="80"/>
      <c r="D68" s="81" t="s">
        <v>119</v>
      </c>
      <c r="E68" s="82" t="s">
        <v>120</v>
      </c>
      <c r="F68" s="82"/>
      <c r="G68" s="80"/>
      <c r="H68" s="84">
        <f>SUM(I68:T68)</f>
        <v>3409806</v>
      </c>
      <c r="I68" s="84">
        <v>1059348</v>
      </c>
      <c r="J68" s="84">
        <v>161953</v>
      </c>
      <c r="K68" s="84">
        <v>58175</v>
      </c>
      <c r="L68" s="84">
        <v>47230</v>
      </c>
      <c r="M68" s="84">
        <v>31472</v>
      </c>
      <c r="N68" s="84">
        <v>376280</v>
      </c>
      <c r="O68" s="84">
        <v>535539</v>
      </c>
      <c r="P68" s="84">
        <v>1061422</v>
      </c>
      <c r="Q68" s="84">
        <v>3058</v>
      </c>
      <c r="R68" s="84">
        <v>39952</v>
      </c>
      <c r="S68" s="84">
        <v>20657</v>
      </c>
      <c r="T68" s="84">
        <v>14720</v>
      </c>
      <c r="U68" s="85" t="s">
        <v>22</v>
      </c>
      <c r="V68" s="85" t="s">
        <v>23</v>
      </c>
      <c r="W68" s="95"/>
    </row>
    <row r="69" spans="1:23" ht="24" hidden="1" customHeight="1" x14ac:dyDescent="0.25">
      <c r="A69" s="78"/>
      <c r="B69" s="79"/>
      <c r="C69" s="80"/>
      <c r="D69" s="81" t="s">
        <v>121</v>
      </c>
      <c r="E69" s="82" t="s">
        <v>122</v>
      </c>
      <c r="F69" s="82"/>
      <c r="G69" s="80"/>
      <c r="H69" s="84">
        <f t="shared" si="1"/>
        <v>4610477</v>
      </c>
      <c r="I69" s="83">
        <v>1594115</v>
      </c>
      <c r="J69" s="84">
        <v>49875</v>
      </c>
      <c r="K69" s="84">
        <v>32053</v>
      </c>
      <c r="L69" s="84">
        <v>61179</v>
      </c>
      <c r="M69" s="84">
        <v>69057</v>
      </c>
      <c r="N69" s="84">
        <v>125082</v>
      </c>
      <c r="O69" s="84">
        <v>793518</v>
      </c>
      <c r="P69" s="84">
        <v>1813443</v>
      </c>
      <c r="Q69" s="84">
        <v>39882</v>
      </c>
      <c r="R69" s="84">
        <v>11777</v>
      </c>
      <c r="S69" s="84">
        <v>1371</v>
      </c>
      <c r="T69" s="84">
        <v>19125</v>
      </c>
      <c r="U69" s="85" t="s">
        <v>22</v>
      </c>
      <c r="V69" s="85" t="s">
        <v>23</v>
      </c>
      <c r="W69" s="95"/>
    </row>
    <row r="70" spans="1:23" ht="15" hidden="1" customHeight="1" x14ac:dyDescent="0.25">
      <c r="A70" s="78"/>
      <c r="B70" s="79"/>
      <c r="C70" s="80"/>
      <c r="D70" s="81" t="s">
        <v>123</v>
      </c>
      <c r="E70" s="82" t="s">
        <v>124</v>
      </c>
      <c r="F70" s="82"/>
      <c r="G70" s="80"/>
      <c r="H70" s="84">
        <f t="shared" si="1"/>
        <v>2206163</v>
      </c>
      <c r="I70" s="84">
        <v>609469</v>
      </c>
      <c r="J70" s="84">
        <v>209400</v>
      </c>
      <c r="K70" s="84">
        <v>19267</v>
      </c>
      <c r="L70" s="84">
        <v>27475</v>
      </c>
      <c r="M70" s="84">
        <v>28256</v>
      </c>
      <c r="N70" s="84">
        <v>192728</v>
      </c>
      <c r="O70" s="84">
        <v>183114</v>
      </c>
      <c r="P70" s="84">
        <v>820532</v>
      </c>
      <c r="Q70" s="84">
        <v>91538</v>
      </c>
      <c r="R70" s="84">
        <v>13449</v>
      </c>
      <c r="S70" s="84">
        <v>10585</v>
      </c>
      <c r="T70" s="84">
        <v>350</v>
      </c>
      <c r="U70" s="85" t="s">
        <v>22</v>
      </c>
      <c r="V70" s="85" t="s">
        <v>23</v>
      </c>
      <c r="W70" s="95"/>
    </row>
    <row r="71" spans="1:23" ht="24" hidden="1" customHeight="1" x14ac:dyDescent="0.25">
      <c r="A71" s="78"/>
      <c r="B71" s="79"/>
      <c r="C71" s="80"/>
      <c r="D71" s="81" t="s">
        <v>125</v>
      </c>
      <c r="E71" s="82" t="s">
        <v>126</v>
      </c>
      <c r="F71" s="82"/>
      <c r="G71" s="80"/>
      <c r="H71" s="84">
        <f t="shared" si="1"/>
        <v>1364768</v>
      </c>
      <c r="I71" s="84">
        <v>346054</v>
      </c>
      <c r="J71" s="84">
        <v>51472</v>
      </c>
      <c r="K71" s="84">
        <v>47222</v>
      </c>
      <c r="L71" s="84">
        <v>28583</v>
      </c>
      <c r="M71" s="84">
        <v>47688</v>
      </c>
      <c r="N71" s="84">
        <v>263269</v>
      </c>
      <c r="O71" s="84">
        <v>32074</v>
      </c>
      <c r="P71" s="84">
        <v>411895</v>
      </c>
      <c r="Q71" s="84">
        <v>40492</v>
      </c>
      <c r="R71" s="84">
        <v>11472</v>
      </c>
      <c r="S71" s="84">
        <v>35389</v>
      </c>
      <c r="T71" s="84">
        <v>49158</v>
      </c>
      <c r="U71" s="85" t="s">
        <v>22</v>
      </c>
      <c r="V71" s="85" t="s">
        <v>23</v>
      </c>
      <c r="W71" s="95"/>
    </row>
    <row r="72" spans="1:23" ht="15" hidden="1" customHeight="1" x14ac:dyDescent="0.25">
      <c r="A72" s="78"/>
      <c r="B72" s="79"/>
      <c r="C72" s="80"/>
      <c r="D72" s="81" t="s">
        <v>127</v>
      </c>
      <c r="E72" s="82" t="s">
        <v>128</v>
      </c>
      <c r="F72" s="82"/>
      <c r="G72" s="80"/>
      <c r="H72" s="84">
        <f t="shared" si="1"/>
        <v>9520171</v>
      </c>
      <c r="I72" s="84">
        <v>3497131</v>
      </c>
      <c r="J72" s="84">
        <v>366343</v>
      </c>
      <c r="K72" s="84">
        <v>511087</v>
      </c>
      <c r="L72" s="84">
        <v>146189</v>
      </c>
      <c r="M72" s="84">
        <v>132030</v>
      </c>
      <c r="N72" s="84">
        <v>215451</v>
      </c>
      <c r="O72" s="84">
        <v>3493699</v>
      </c>
      <c r="P72" s="84">
        <v>752915</v>
      </c>
      <c r="Q72" s="84">
        <v>113169</v>
      </c>
      <c r="R72" s="84">
        <v>47924</v>
      </c>
      <c r="S72" s="84">
        <v>85542</v>
      </c>
      <c r="T72" s="84">
        <v>158691</v>
      </c>
      <c r="U72" s="85" t="s">
        <v>22</v>
      </c>
      <c r="V72" s="85" t="s">
        <v>23</v>
      </c>
      <c r="W72" s="95"/>
    </row>
    <row r="73" spans="1:23" ht="15" hidden="1" customHeight="1" x14ac:dyDescent="0.25">
      <c r="A73" s="78"/>
      <c r="B73" s="79"/>
      <c r="C73" s="80"/>
      <c r="D73" s="81" t="s">
        <v>129</v>
      </c>
      <c r="E73" s="82" t="s">
        <v>130</v>
      </c>
      <c r="F73" s="82"/>
      <c r="G73" s="80"/>
      <c r="H73" s="84">
        <f>SUM(I73:T73)</f>
        <v>1298766</v>
      </c>
      <c r="I73" s="84">
        <v>1195</v>
      </c>
      <c r="J73" s="84">
        <v>487373</v>
      </c>
      <c r="K73" s="84">
        <v>52707</v>
      </c>
      <c r="L73" s="84">
        <v>4808</v>
      </c>
      <c r="M73" s="84">
        <v>58591</v>
      </c>
      <c r="N73" s="84">
        <v>192954</v>
      </c>
      <c r="O73" s="84">
        <v>221864</v>
      </c>
      <c r="P73" s="84">
        <v>239118</v>
      </c>
      <c r="Q73" s="84">
        <v>30747</v>
      </c>
      <c r="R73" s="84">
        <v>5973</v>
      </c>
      <c r="S73" s="84">
        <v>2240</v>
      </c>
      <c r="T73" s="84">
        <v>1196</v>
      </c>
      <c r="U73" s="85" t="s">
        <v>22</v>
      </c>
      <c r="V73" s="85" t="s">
        <v>23</v>
      </c>
      <c r="W73" s="95"/>
    </row>
    <row r="74" spans="1:23" ht="24" hidden="1" customHeight="1" x14ac:dyDescent="0.25">
      <c r="A74" s="78"/>
      <c r="B74" s="79"/>
      <c r="C74" s="80"/>
      <c r="D74" s="81" t="s">
        <v>131</v>
      </c>
      <c r="E74" s="82" t="s">
        <v>132</v>
      </c>
      <c r="F74" s="82"/>
      <c r="G74" s="80"/>
      <c r="H74" s="84">
        <f t="shared" si="1"/>
        <v>1322327</v>
      </c>
      <c r="I74" s="84">
        <v>401142</v>
      </c>
      <c r="J74" s="84">
        <v>63062</v>
      </c>
      <c r="K74" s="84">
        <v>19359</v>
      </c>
      <c r="L74" s="84">
        <v>53094</v>
      </c>
      <c r="M74" s="84">
        <v>38142</v>
      </c>
      <c r="N74" s="84">
        <v>78072</v>
      </c>
      <c r="O74" s="84">
        <v>42679</v>
      </c>
      <c r="P74" s="84">
        <v>518007</v>
      </c>
      <c r="Q74" s="84">
        <v>46169</v>
      </c>
      <c r="R74" s="84">
        <v>12539</v>
      </c>
      <c r="S74" s="84">
        <v>24186</v>
      </c>
      <c r="T74" s="84">
        <v>25876</v>
      </c>
      <c r="U74" s="85" t="s">
        <v>22</v>
      </c>
      <c r="V74" s="85" t="s">
        <v>23</v>
      </c>
      <c r="W74" s="95"/>
    </row>
    <row r="75" spans="1:23" ht="15" hidden="1" customHeight="1" x14ac:dyDescent="0.25">
      <c r="A75" s="78"/>
      <c r="B75" s="79"/>
      <c r="C75" s="80"/>
      <c r="D75" s="81" t="s">
        <v>133</v>
      </c>
      <c r="E75" s="82" t="s">
        <v>134</v>
      </c>
      <c r="F75" s="82"/>
      <c r="G75" s="80"/>
      <c r="H75" s="84">
        <f>SUM(I75:T75)</f>
        <v>7637692</v>
      </c>
      <c r="I75" s="84">
        <v>2697137</v>
      </c>
      <c r="J75" s="84">
        <v>172993</v>
      </c>
      <c r="K75" s="84">
        <v>210656</v>
      </c>
      <c r="L75" s="84">
        <v>276369</v>
      </c>
      <c r="M75" s="84">
        <v>146620</v>
      </c>
      <c r="N75" s="84">
        <v>513750</v>
      </c>
      <c r="O75" s="84">
        <v>51429</v>
      </c>
      <c r="P75" s="84">
        <v>3414015</v>
      </c>
      <c r="Q75" s="84">
        <v>81237</v>
      </c>
      <c r="R75" s="84">
        <v>39059</v>
      </c>
      <c r="S75" s="84">
        <v>21136</v>
      </c>
      <c r="T75" s="84">
        <v>13291</v>
      </c>
      <c r="U75" s="85" t="s">
        <v>22</v>
      </c>
      <c r="V75" s="85" t="s">
        <v>23</v>
      </c>
      <c r="W75" s="95"/>
    </row>
    <row r="76" spans="1:23" ht="15" hidden="1" customHeight="1" x14ac:dyDescent="0.25">
      <c r="A76" s="78"/>
      <c r="B76" s="79"/>
      <c r="C76" s="80"/>
      <c r="D76" s="81" t="s">
        <v>135</v>
      </c>
      <c r="E76" s="82" t="s">
        <v>136</v>
      </c>
      <c r="F76" s="82"/>
      <c r="G76" s="80"/>
      <c r="H76" s="84">
        <f>SUM(I76:T76)</f>
        <v>291600</v>
      </c>
      <c r="I76" s="84">
        <v>0</v>
      </c>
      <c r="J76" s="84">
        <v>0</v>
      </c>
      <c r="K76" s="84">
        <v>34198</v>
      </c>
      <c r="L76" s="84">
        <v>10961</v>
      </c>
      <c r="M76" s="84">
        <v>10961</v>
      </c>
      <c r="N76" s="84">
        <v>10961</v>
      </c>
      <c r="O76" s="84">
        <v>94866</v>
      </c>
      <c r="P76" s="84">
        <v>41629</v>
      </c>
      <c r="Q76" s="84">
        <v>22006</v>
      </c>
      <c r="R76" s="84">
        <v>22006</v>
      </c>
      <c r="S76" s="84">
        <v>22006</v>
      </c>
      <c r="T76" s="84">
        <v>22006</v>
      </c>
      <c r="U76" s="85" t="s">
        <v>22</v>
      </c>
      <c r="V76" s="85" t="s">
        <v>23</v>
      </c>
      <c r="W76" s="95"/>
    </row>
    <row r="77" spans="1:23" ht="15" hidden="1" customHeight="1" x14ac:dyDescent="0.25">
      <c r="A77" s="78"/>
      <c r="B77" s="79"/>
      <c r="C77" s="80"/>
      <c r="D77" s="81" t="s">
        <v>137</v>
      </c>
      <c r="E77" s="82" t="s">
        <v>138</v>
      </c>
      <c r="F77" s="82"/>
      <c r="G77" s="80"/>
      <c r="H77" s="84">
        <f t="shared" ref="H77:H146" si="16">SUM(I77:T77)</f>
        <v>3490326</v>
      </c>
      <c r="I77" s="84">
        <v>220678</v>
      </c>
      <c r="J77" s="84">
        <v>247080</v>
      </c>
      <c r="K77" s="84">
        <v>272511</v>
      </c>
      <c r="L77" s="84">
        <v>280042</v>
      </c>
      <c r="M77" s="84">
        <v>306699</v>
      </c>
      <c r="N77" s="84">
        <v>319927</v>
      </c>
      <c r="O77" s="84">
        <v>308769</v>
      </c>
      <c r="P77" s="84">
        <v>331356</v>
      </c>
      <c r="Q77" s="84">
        <v>216011</v>
      </c>
      <c r="R77" s="84">
        <v>341410</v>
      </c>
      <c r="S77" s="84">
        <v>427261</v>
      </c>
      <c r="T77" s="84">
        <v>218582</v>
      </c>
      <c r="U77" s="85" t="s">
        <v>22</v>
      </c>
      <c r="V77" s="85" t="s">
        <v>23</v>
      </c>
      <c r="W77" s="95"/>
    </row>
    <row r="78" spans="1:23" ht="15" hidden="1" customHeight="1" x14ac:dyDescent="0.25">
      <c r="A78" s="78"/>
      <c r="B78" s="79"/>
      <c r="C78" s="80"/>
      <c r="D78" s="81" t="s">
        <v>139</v>
      </c>
      <c r="E78" s="82" t="s">
        <v>140</v>
      </c>
      <c r="F78" s="82"/>
      <c r="G78" s="80"/>
      <c r="H78" s="84">
        <f>SUM(I78:T78)</f>
        <v>462791</v>
      </c>
      <c r="I78" s="84">
        <v>12687</v>
      </c>
      <c r="J78" s="84">
        <v>17443</v>
      </c>
      <c r="K78" s="84">
        <v>9245</v>
      </c>
      <c r="L78" s="84">
        <v>8620</v>
      </c>
      <c r="M78" s="84">
        <v>23647</v>
      </c>
      <c r="N78" s="84">
        <v>41459</v>
      </c>
      <c r="O78" s="84">
        <v>12630</v>
      </c>
      <c r="P78" s="84">
        <v>9115</v>
      </c>
      <c r="Q78" s="84">
        <v>0</v>
      </c>
      <c r="R78" s="84">
        <v>10729</v>
      </c>
      <c r="S78" s="84">
        <v>266591</v>
      </c>
      <c r="T78" s="84">
        <v>50625</v>
      </c>
      <c r="U78" s="85" t="s">
        <v>22</v>
      </c>
      <c r="V78" s="85" t="s">
        <v>23</v>
      </c>
      <c r="W78" s="95"/>
    </row>
    <row r="79" spans="1:23" ht="15" hidden="1" customHeight="1" x14ac:dyDescent="0.25">
      <c r="A79" s="78"/>
      <c r="B79" s="79"/>
      <c r="C79" s="80"/>
      <c r="D79" s="81" t="s">
        <v>141</v>
      </c>
      <c r="E79" s="82" t="s">
        <v>142</v>
      </c>
      <c r="F79" s="82"/>
      <c r="G79" s="80"/>
      <c r="H79" s="84">
        <f t="shared" si="16"/>
        <v>278180</v>
      </c>
      <c r="I79" s="84">
        <v>7558</v>
      </c>
      <c r="J79" s="84">
        <v>17171</v>
      </c>
      <c r="K79" s="84">
        <v>42373</v>
      </c>
      <c r="L79" s="84">
        <v>37250</v>
      </c>
      <c r="M79" s="84">
        <v>29367</v>
      </c>
      <c r="N79" s="84">
        <v>31739</v>
      </c>
      <c r="O79" s="84">
        <v>44982</v>
      </c>
      <c r="P79" s="84">
        <v>8167</v>
      </c>
      <c r="Q79" s="84">
        <v>36795</v>
      </c>
      <c r="R79" s="84">
        <v>2487</v>
      </c>
      <c r="S79" s="84">
        <v>12700</v>
      </c>
      <c r="T79" s="84">
        <v>7591</v>
      </c>
      <c r="U79" s="85" t="s">
        <v>22</v>
      </c>
      <c r="V79" s="85" t="s">
        <v>23</v>
      </c>
      <c r="W79" s="95"/>
    </row>
    <row r="80" spans="1:23" ht="15" hidden="1" customHeight="1" x14ac:dyDescent="0.25">
      <c r="A80" s="78"/>
      <c r="B80" s="79"/>
      <c r="C80" s="80"/>
      <c r="D80" s="81" t="s">
        <v>143</v>
      </c>
      <c r="E80" s="82" t="s">
        <v>144</v>
      </c>
      <c r="F80" s="82"/>
      <c r="G80" s="80"/>
      <c r="H80" s="84">
        <f t="shared" si="16"/>
        <v>889156</v>
      </c>
      <c r="I80" s="84">
        <v>19758</v>
      </c>
      <c r="J80" s="84">
        <v>107897</v>
      </c>
      <c r="K80" s="84">
        <v>14022</v>
      </c>
      <c r="L80" s="84">
        <v>85118</v>
      </c>
      <c r="M80" s="84">
        <v>22494</v>
      </c>
      <c r="N80" s="84">
        <v>63266</v>
      </c>
      <c r="O80" s="84">
        <v>146988</v>
      </c>
      <c r="P80" s="84">
        <v>194666</v>
      </c>
      <c r="Q80" s="84">
        <v>130711</v>
      </c>
      <c r="R80" s="84">
        <v>33959</v>
      </c>
      <c r="S80" s="84">
        <v>70277</v>
      </c>
      <c r="T80" s="84">
        <v>0</v>
      </c>
      <c r="U80" s="85" t="s">
        <v>22</v>
      </c>
      <c r="V80" s="85" t="s">
        <v>23</v>
      </c>
      <c r="W80" s="95"/>
    </row>
    <row r="81" spans="1:23" ht="15" hidden="1" customHeight="1" x14ac:dyDescent="0.25">
      <c r="A81" s="78"/>
      <c r="B81" s="79"/>
      <c r="C81" s="80"/>
      <c r="D81" s="81" t="s">
        <v>145</v>
      </c>
      <c r="E81" s="82" t="s">
        <v>146</v>
      </c>
      <c r="F81" s="82"/>
      <c r="G81" s="80"/>
      <c r="H81" s="84">
        <f t="shared" si="16"/>
        <v>5504617</v>
      </c>
      <c r="I81" s="84">
        <v>620669</v>
      </c>
      <c r="J81" s="84">
        <v>145278</v>
      </c>
      <c r="K81" s="84">
        <v>170656</v>
      </c>
      <c r="L81" s="84">
        <v>1156561</v>
      </c>
      <c r="M81" s="84">
        <v>589149</v>
      </c>
      <c r="N81" s="84">
        <v>103759</v>
      </c>
      <c r="O81" s="84">
        <v>16500</v>
      </c>
      <c r="P81" s="84">
        <v>2243841</v>
      </c>
      <c r="Q81" s="84">
        <v>386776</v>
      </c>
      <c r="R81" s="84">
        <v>33195</v>
      </c>
      <c r="S81" s="84">
        <v>22862</v>
      </c>
      <c r="T81" s="84">
        <v>15371</v>
      </c>
      <c r="U81" s="85" t="s">
        <v>22</v>
      </c>
      <c r="V81" s="85" t="s">
        <v>23</v>
      </c>
      <c r="W81" s="95"/>
    </row>
    <row r="82" spans="1:23" ht="15" hidden="1" customHeight="1" x14ac:dyDescent="0.25">
      <c r="A82" s="78"/>
      <c r="B82" s="79"/>
      <c r="C82" s="80"/>
      <c r="D82" s="81" t="s">
        <v>147</v>
      </c>
      <c r="E82" s="82" t="s">
        <v>148</v>
      </c>
      <c r="F82" s="82"/>
      <c r="G82" s="80"/>
      <c r="H82" s="84">
        <f t="shared" si="16"/>
        <v>15096291</v>
      </c>
      <c r="I82" s="84">
        <v>423588</v>
      </c>
      <c r="J82" s="84">
        <v>168071</v>
      </c>
      <c r="K82" s="84">
        <v>190353</v>
      </c>
      <c r="L82" s="84">
        <v>1148467</v>
      </c>
      <c r="M82" s="84">
        <v>4104308</v>
      </c>
      <c r="N82" s="84">
        <v>868766</v>
      </c>
      <c r="O82" s="84">
        <v>1212232</v>
      </c>
      <c r="P82" s="84">
        <v>5666888</v>
      </c>
      <c r="Q82" s="84">
        <v>1017872</v>
      </c>
      <c r="R82" s="84">
        <v>83439</v>
      </c>
      <c r="S82" s="84">
        <v>124018</v>
      </c>
      <c r="T82" s="84">
        <v>88289</v>
      </c>
      <c r="U82" s="85" t="s">
        <v>22</v>
      </c>
      <c r="V82" s="85" t="s">
        <v>23</v>
      </c>
      <c r="W82" s="95"/>
    </row>
    <row r="83" spans="1:23" ht="15" hidden="1" customHeight="1" x14ac:dyDescent="0.25">
      <c r="A83" s="78"/>
      <c r="B83" s="79"/>
      <c r="C83" s="80"/>
      <c r="D83" s="81" t="s">
        <v>149</v>
      </c>
      <c r="E83" s="82" t="s">
        <v>150</v>
      </c>
      <c r="F83" s="82"/>
      <c r="G83" s="80"/>
      <c r="H83" s="84">
        <f>SUM(I83:T83)</f>
        <v>5341581</v>
      </c>
      <c r="I83" s="84">
        <v>483656</v>
      </c>
      <c r="J83" s="84">
        <v>64554</v>
      </c>
      <c r="K83" s="84">
        <v>28748</v>
      </c>
      <c r="L83" s="84">
        <v>1081597</v>
      </c>
      <c r="M83" s="84">
        <v>530019</v>
      </c>
      <c r="N83" s="84">
        <v>184687</v>
      </c>
      <c r="O83" s="84">
        <v>223974</v>
      </c>
      <c r="P83" s="84">
        <v>1397330</v>
      </c>
      <c r="Q83" s="84">
        <v>435728</v>
      </c>
      <c r="R83" s="84">
        <v>77560</v>
      </c>
      <c r="S83" s="84">
        <v>827805</v>
      </c>
      <c r="T83" s="84">
        <v>5923</v>
      </c>
      <c r="U83" s="85" t="s">
        <v>22</v>
      </c>
      <c r="V83" s="85" t="s">
        <v>23</v>
      </c>
      <c r="W83" s="95"/>
    </row>
    <row r="84" spans="1:23" ht="24" hidden="1" customHeight="1" x14ac:dyDescent="0.25">
      <c r="A84" s="78"/>
      <c r="B84" s="79"/>
      <c r="C84" s="80"/>
      <c r="D84" s="81" t="s">
        <v>151</v>
      </c>
      <c r="E84" s="82" t="s">
        <v>152</v>
      </c>
      <c r="F84" s="82"/>
      <c r="G84" s="80"/>
      <c r="H84" s="84">
        <f>SUM(I84:T84)</f>
        <v>1169894</v>
      </c>
      <c r="I84" s="84">
        <v>142043</v>
      </c>
      <c r="J84" s="84">
        <v>62227</v>
      </c>
      <c r="K84" s="84">
        <v>12609</v>
      </c>
      <c r="L84" s="84">
        <v>48012</v>
      </c>
      <c r="M84" s="84">
        <v>154616</v>
      </c>
      <c r="N84" s="84">
        <v>426970</v>
      </c>
      <c r="O84" s="84">
        <v>0</v>
      </c>
      <c r="P84" s="84">
        <v>311432</v>
      </c>
      <c r="Q84" s="84">
        <v>10716</v>
      </c>
      <c r="R84" s="84">
        <v>1269</v>
      </c>
      <c r="S84" s="84">
        <v>0</v>
      </c>
      <c r="T84" s="84">
        <v>0</v>
      </c>
      <c r="U84" s="85" t="s">
        <v>22</v>
      </c>
      <c r="V84" s="85" t="s">
        <v>23</v>
      </c>
      <c r="W84" s="95"/>
    </row>
    <row r="85" spans="1:23" ht="15" hidden="1" customHeight="1" x14ac:dyDescent="0.25">
      <c r="A85" s="78"/>
      <c r="B85" s="79"/>
      <c r="C85" s="80"/>
      <c r="D85" s="81" t="s">
        <v>153</v>
      </c>
      <c r="E85" s="82" t="s">
        <v>154</v>
      </c>
      <c r="F85" s="82"/>
      <c r="G85" s="80"/>
      <c r="H85" s="84">
        <f t="shared" si="16"/>
        <v>12423695</v>
      </c>
      <c r="I85" s="84">
        <v>4200694</v>
      </c>
      <c r="J85" s="84">
        <v>76272</v>
      </c>
      <c r="K85" s="84">
        <v>35852</v>
      </c>
      <c r="L85" s="84">
        <v>107373</v>
      </c>
      <c r="M85" s="84">
        <v>3200339</v>
      </c>
      <c r="N85" s="84">
        <v>113872</v>
      </c>
      <c r="O85" s="84">
        <v>644197</v>
      </c>
      <c r="P85" s="84">
        <v>1691286</v>
      </c>
      <c r="Q85" s="84">
        <v>2273649</v>
      </c>
      <c r="R85" s="84">
        <v>14262</v>
      </c>
      <c r="S85" s="84">
        <v>30482</v>
      </c>
      <c r="T85" s="84">
        <v>35417</v>
      </c>
      <c r="U85" s="85" t="s">
        <v>22</v>
      </c>
      <c r="V85" s="85" t="s">
        <v>23</v>
      </c>
      <c r="W85" s="95"/>
    </row>
    <row r="86" spans="1:23" ht="24" hidden="1" customHeight="1" x14ac:dyDescent="0.25">
      <c r="A86" s="78"/>
      <c r="B86" s="79"/>
      <c r="C86" s="80"/>
      <c r="D86" s="81" t="s">
        <v>155</v>
      </c>
      <c r="E86" s="82" t="s">
        <v>156</v>
      </c>
      <c r="F86" s="82"/>
      <c r="G86" s="80"/>
      <c r="H86" s="84">
        <f t="shared" si="16"/>
        <v>4617833</v>
      </c>
      <c r="I86" s="84">
        <v>1176634</v>
      </c>
      <c r="J86" s="84">
        <v>261846</v>
      </c>
      <c r="K86" s="84">
        <v>20402</v>
      </c>
      <c r="L86" s="84">
        <v>38588</v>
      </c>
      <c r="M86" s="84">
        <v>932582</v>
      </c>
      <c r="N86" s="84">
        <v>142662</v>
      </c>
      <c r="O86" s="84">
        <v>88587</v>
      </c>
      <c r="P86" s="84">
        <v>864946</v>
      </c>
      <c r="Q86" s="84">
        <v>900027</v>
      </c>
      <c r="R86" s="84">
        <v>149183</v>
      </c>
      <c r="S86" s="84">
        <v>32578</v>
      </c>
      <c r="T86" s="84">
        <v>9798</v>
      </c>
      <c r="U86" s="85" t="s">
        <v>22</v>
      </c>
      <c r="V86" s="85" t="s">
        <v>23</v>
      </c>
      <c r="W86" s="95"/>
    </row>
    <row r="87" spans="1:23" ht="15" hidden="1" customHeight="1" x14ac:dyDescent="0.25">
      <c r="A87" s="78"/>
      <c r="B87" s="79"/>
      <c r="C87" s="80"/>
      <c r="D87" s="81" t="s">
        <v>157</v>
      </c>
      <c r="E87" s="82" t="s">
        <v>158</v>
      </c>
      <c r="F87" s="82"/>
      <c r="G87" s="80"/>
      <c r="H87" s="84">
        <f t="shared" si="16"/>
        <v>1692789</v>
      </c>
      <c r="I87" s="84">
        <v>512405</v>
      </c>
      <c r="J87" s="84">
        <v>53925</v>
      </c>
      <c r="K87" s="84">
        <v>180009</v>
      </c>
      <c r="L87" s="84">
        <v>1281</v>
      </c>
      <c r="M87" s="84">
        <v>465403</v>
      </c>
      <c r="N87" s="84">
        <v>3869</v>
      </c>
      <c r="O87" s="84">
        <v>149296</v>
      </c>
      <c r="P87" s="84">
        <v>57465</v>
      </c>
      <c r="Q87" s="84">
        <v>4767</v>
      </c>
      <c r="R87" s="84">
        <v>163185</v>
      </c>
      <c r="S87" s="84">
        <v>101158</v>
      </c>
      <c r="T87" s="84">
        <v>26</v>
      </c>
      <c r="U87" s="85" t="s">
        <v>22</v>
      </c>
      <c r="V87" s="85" t="s">
        <v>23</v>
      </c>
      <c r="W87" s="95"/>
    </row>
    <row r="88" spans="1:23" ht="15" hidden="1" customHeight="1" x14ac:dyDescent="0.25">
      <c r="A88" s="78"/>
      <c r="B88" s="79"/>
      <c r="C88" s="80"/>
      <c r="D88" s="81" t="s">
        <v>159</v>
      </c>
      <c r="E88" s="82" t="s">
        <v>160</v>
      </c>
      <c r="F88" s="82"/>
      <c r="G88" s="80"/>
      <c r="H88" s="84">
        <f t="shared" si="16"/>
        <v>47299179</v>
      </c>
      <c r="I88" s="84">
        <v>7450207</v>
      </c>
      <c r="J88" s="84">
        <v>1847555</v>
      </c>
      <c r="K88" s="84">
        <v>342999</v>
      </c>
      <c r="L88" s="84">
        <v>3888361</v>
      </c>
      <c r="M88" s="84">
        <v>9937032</v>
      </c>
      <c r="N88" s="84">
        <v>3711110</v>
      </c>
      <c r="O88" s="84">
        <v>3569675</v>
      </c>
      <c r="P88" s="84">
        <v>9846101</v>
      </c>
      <c r="Q88" s="84">
        <v>5641004</v>
      </c>
      <c r="R88" s="84">
        <v>183872</v>
      </c>
      <c r="S88" s="84">
        <v>198832</v>
      </c>
      <c r="T88" s="84">
        <v>682431</v>
      </c>
      <c r="U88" s="85" t="s">
        <v>22</v>
      </c>
      <c r="V88" s="85" t="s">
        <v>23</v>
      </c>
      <c r="W88" s="95"/>
    </row>
    <row r="89" spans="1:23" ht="15" hidden="1" customHeight="1" x14ac:dyDescent="0.25">
      <c r="A89" s="78"/>
      <c r="B89" s="79"/>
      <c r="C89" s="80"/>
      <c r="D89" s="81" t="s">
        <v>161</v>
      </c>
      <c r="E89" s="82" t="s">
        <v>162</v>
      </c>
      <c r="F89" s="82"/>
      <c r="G89" s="80"/>
      <c r="H89" s="84">
        <f t="shared" si="16"/>
        <v>11174611</v>
      </c>
      <c r="I89" s="84">
        <v>1570303</v>
      </c>
      <c r="J89" s="84">
        <v>461295</v>
      </c>
      <c r="K89" s="84">
        <v>529948</v>
      </c>
      <c r="L89" s="84">
        <v>1943667</v>
      </c>
      <c r="M89" s="84">
        <v>829398</v>
      </c>
      <c r="N89" s="84">
        <v>627252</v>
      </c>
      <c r="O89" s="84">
        <v>947021</v>
      </c>
      <c r="P89" s="84">
        <v>1770506</v>
      </c>
      <c r="Q89" s="84">
        <v>816783</v>
      </c>
      <c r="R89" s="84">
        <v>390866</v>
      </c>
      <c r="S89" s="84">
        <v>568987</v>
      </c>
      <c r="T89" s="84">
        <v>718585</v>
      </c>
      <c r="U89" s="85" t="s">
        <v>22</v>
      </c>
      <c r="V89" s="85" t="s">
        <v>23</v>
      </c>
      <c r="W89" s="95"/>
    </row>
    <row r="90" spans="1:23" ht="15" hidden="1" customHeight="1" x14ac:dyDescent="0.25">
      <c r="A90" s="78"/>
      <c r="B90" s="79"/>
      <c r="C90" s="80"/>
      <c r="D90" s="81" t="s">
        <v>163</v>
      </c>
      <c r="E90" s="82" t="s">
        <v>164</v>
      </c>
      <c r="F90" s="82"/>
      <c r="G90" s="80"/>
      <c r="H90" s="84">
        <f t="shared" si="16"/>
        <v>8452435</v>
      </c>
      <c r="I90" s="84">
        <v>696593</v>
      </c>
      <c r="J90" s="84">
        <v>264885</v>
      </c>
      <c r="K90" s="84">
        <v>112790</v>
      </c>
      <c r="L90" s="84">
        <v>2221075</v>
      </c>
      <c r="M90" s="84">
        <v>580786</v>
      </c>
      <c r="N90" s="84">
        <v>345074</v>
      </c>
      <c r="O90" s="84">
        <v>433808</v>
      </c>
      <c r="P90" s="84">
        <v>1272288</v>
      </c>
      <c r="Q90" s="84">
        <v>138389</v>
      </c>
      <c r="R90" s="84">
        <v>12109</v>
      </c>
      <c r="S90" s="84">
        <v>4940</v>
      </c>
      <c r="T90" s="84">
        <v>2369698</v>
      </c>
      <c r="U90" s="85" t="s">
        <v>22</v>
      </c>
      <c r="V90" s="85" t="s">
        <v>23</v>
      </c>
      <c r="W90" s="95"/>
    </row>
    <row r="91" spans="1:23" ht="15" hidden="1" customHeight="1" x14ac:dyDescent="0.25">
      <c r="A91" s="78"/>
      <c r="B91" s="79"/>
      <c r="C91" s="80"/>
      <c r="D91" s="81" t="s">
        <v>165</v>
      </c>
      <c r="E91" s="82" t="s">
        <v>166</v>
      </c>
      <c r="F91" s="82"/>
      <c r="G91" s="80"/>
      <c r="H91" s="84">
        <f t="shared" si="16"/>
        <v>9507407</v>
      </c>
      <c r="I91" s="84">
        <v>1675630</v>
      </c>
      <c r="J91" s="84">
        <v>115984</v>
      </c>
      <c r="K91" s="84">
        <v>49945</v>
      </c>
      <c r="L91" s="84">
        <v>763097</v>
      </c>
      <c r="M91" s="84">
        <v>1703091</v>
      </c>
      <c r="N91" s="84">
        <v>277336</v>
      </c>
      <c r="O91" s="84">
        <v>252380</v>
      </c>
      <c r="P91" s="84">
        <v>1472438</v>
      </c>
      <c r="Q91" s="84">
        <v>2413877</v>
      </c>
      <c r="R91" s="84">
        <v>581706</v>
      </c>
      <c r="S91" s="84">
        <v>117379</v>
      </c>
      <c r="T91" s="84">
        <v>84544</v>
      </c>
      <c r="U91" s="85" t="s">
        <v>22</v>
      </c>
      <c r="V91" s="85" t="s">
        <v>23</v>
      </c>
      <c r="W91" s="95"/>
    </row>
    <row r="92" spans="1:23" x14ac:dyDescent="0.25">
      <c r="A92" s="78"/>
      <c r="B92" s="79"/>
      <c r="C92" s="76" t="s">
        <v>167</v>
      </c>
      <c r="D92" s="76" t="s">
        <v>168</v>
      </c>
      <c r="E92" s="96"/>
      <c r="F92" s="96"/>
      <c r="G92" s="80"/>
      <c r="H92" s="47">
        <f>SUM(I92:T92)</f>
        <v>37285108</v>
      </c>
      <c r="I92" s="47">
        <f>+I93</f>
        <v>3631477</v>
      </c>
      <c r="J92" s="47">
        <f t="shared" ref="J92:T92" si="17">+J93</f>
        <v>3670435</v>
      </c>
      <c r="K92" s="47">
        <f t="shared" si="17"/>
        <v>3388568</v>
      </c>
      <c r="L92" s="47">
        <f t="shared" si="17"/>
        <v>3847938</v>
      </c>
      <c r="M92" s="47">
        <f t="shared" si="17"/>
        <v>3533488</v>
      </c>
      <c r="N92" s="47">
        <f t="shared" si="17"/>
        <v>3230826</v>
      </c>
      <c r="O92" s="47">
        <f t="shared" si="17"/>
        <v>3033529</v>
      </c>
      <c r="P92" s="47">
        <f t="shared" si="17"/>
        <v>3113448</v>
      </c>
      <c r="Q92" s="47">
        <f t="shared" si="17"/>
        <v>3078758</v>
      </c>
      <c r="R92" s="47">
        <f t="shared" si="17"/>
        <v>2821702</v>
      </c>
      <c r="S92" s="47">
        <f t="shared" si="17"/>
        <v>2440519</v>
      </c>
      <c r="T92" s="63">
        <f t="shared" si="17"/>
        <v>1494420</v>
      </c>
      <c r="U92" s="97" t="s">
        <v>22</v>
      </c>
      <c r="V92" s="97" t="s">
        <v>23</v>
      </c>
    </row>
    <row r="93" spans="1:23" ht="17.25" hidden="1" customHeight="1" x14ac:dyDescent="0.25">
      <c r="A93" s="78"/>
      <c r="B93" s="79"/>
      <c r="C93" s="76"/>
      <c r="D93" s="81" t="s">
        <v>169</v>
      </c>
      <c r="E93" s="94" t="s">
        <v>170</v>
      </c>
      <c r="F93" s="94"/>
      <c r="G93" s="80"/>
      <c r="H93" s="84">
        <f t="shared" si="16"/>
        <v>37285108</v>
      </c>
      <c r="I93" s="84">
        <v>3631477</v>
      </c>
      <c r="J93" s="84">
        <v>3670435</v>
      </c>
      <c r="K93" s="84">
        <v>3388568</v>
      </c>
      <c r="L93" s="84">
        <v>3847938</v>
      </c>
      <c r="M93" s="84">
        <v>3533488</v>
      </c>
      <c r="N93" s="84">
        <v>3230826</v>
      </c>
      <c r="O93" s="84">
        <v>3033529</v>
      </c>
      <c r="P93" s="84">
        <v>3113448</v>
      </c>
      <c r="Q93" s="84">
        <v>3078758</v>
      </c>
      <c r="R93" s="84">
        <v>2821702</v>
      </c>
      <c r="S93" s="84">
        <v>2440519</v>
      </c>
      <c r="T93" s="84">
        <v>1494420</v>
      </c>
      <c r="U93" s="85" t="s">
        <v>22</v>
      </c>
      <c r="V93" s="85" t="s">
        <v>23</v>
      </c>
    </row>
    <row r="94" spans="1:23" x14ac:dyDescent="0.25">
      <c r="A94" s="50"/>
      <c r="B94" s="66">
        <v>4.4000000000000004</v>
      </c>
      <c r="C94" s="35" t="s">
        <v>171</v>
      </c>
      <c r="D94" s="36"/>
      <c r="E94" s="35"/>
      <c r="F94" s="37"/>
      <c r="G94" s="38"/>
      <c r="H94" s="39">
        <f t="shared" si="16"/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97" t="s">
        <v>22</v>
      </c>
      <c r="V94" s="97" t="s">
        <v>23</v>
      </c>
    </row>
    <row r="95" spans="1:23" x14ac:dyDescent="0.25">
      <c r="A95" s="50"/>
      <c r="B95" s="66">
        <v>4.5</v>
      </c>
      <c r="C95" s="35" t="s">
        <v>41</v>
      </c>
      <c r="D95" s="36"/>
      <c r="E95" s="35"/>
      <c r="F95" s="37"/>
      <c r="G95" s="38"/>
      <c r="H95" s="39">
        <f>SUM(I95:T95)</f>
        <v>16206967</v>
      </c>
      <c r="I95" s="39">
        <f>+I96+I97+I98</f>
        <v>1506935</v>
      </c>
      <c r="J95" s="39">
        <f t="shared" ref="J95:T95" si="18">+J96+J97+J98</f>
        <v>1241554</v>
      </c>
      <c r="K95" s="39">
        <f t="shared" si="18"/>
        <v>3779833</v>
      </c>
      <c r="L95" s="39">
        <f t="shared" si="18"/>
        <v>1613675</v>
      </c>
      <c r="M95" s="39">
        <f t="shared" si="18"/>
        <v>638540</v>
      </c>
      <c r="N95" s="39">
        <f t="shared" si="18"/>
        <v>436167</v>
      </c>
      <c r="O95" s="39">
        <f t="shared" si="18"/>
        <v>995577</v>
      </c>
      <c r="P95" s="39">
        <f t="shared" si="18"/>
        <v>1072288</v>
      </c>
      <c r="Q95" s="39">
        <f t="shared" si="18"/>
        <v>1007526</v>
      </c>
      <c r="R95" s="39">
        <f t="shared" si="18"/>
        <v>1706493</v>
      </c>
      <c r="S95" s="39">
        <f t="shared" si="18"/>
        <v>1323826</v>
      </c>
      <c r="T95" s="39">
        <f t="shared" si="18"/>
        <v>884553</v>
      </c>
      <c r="U95" s="41" t="s">
        <v>22</v>
      </c>
      <c r="V95" s="41" t="s">
        <v>23</v>
      </c>
    </row>
    <row r="96" spans="1:23" s="49" customFormat="1" ht="12.75" x14ac:dyDescent="0.2">
      <c r="A96" s="42"/>
      <c r="B96" s="43"/>
      <c r="C96" s="44" t="s">
        <v>172</v>
      </c>
      <c r="D96" s="98" t="s">
        <v>43</v>
      </c>
      <c r="E96" s="98"/>
      <c r="F96" s="98"/>
      <c r="G96" s="46"/>
      <c r="H96" s="47">
        <f t="shared" si="16"/>
        <v>3863812</v>
      </c>
      <c r="I96" s="47">
        <v>383293</v>
      </c>
      <c r="J96" s="47">
        <v>386879</v>
      </c>
      <c r="K96" s="47">
        <v>840077</v>
      </c>
      <c r="L96" s="47">
        <v>480119</v>
      </c>
      <c r="M96" s="47">
        <v>248770</v>
      </c>
      <c r="N96" s="47">
        <v>221099</v>
      </c>
      <c r="O96" s="47">
        <v>222202</v>
      </c>
      <c r="P96" s="47">
        <v>271714</v>
      </c>
      <c r="Q96" s="47">
        <v>172937</v>
      </c>
      <c r="R96" s="47">
        <v>121774</v>
      </c>
      <c r="S96" s="47">
        <v>329946</v>
      </c>
      <c r="T96" s="47">
        <v>185002</v>
      </c>
      <c r="U96" s="99" t="s">
        <v>22</v>
      </c>
      <c r="V96" s="99" t="s">
        <v>23</v>
      </c>
    </row>
    <row r="97" spans="1:22" s="49" customFormat="1" ht="12.75" x14ac:dyDescent="0.2">
      <c r="A97" s="42"/>
      <c r="B97" s="43"/>
      <c r="C97" s="44" t="s">
        <v>173</v>
      </c>
      <c r="D97" s="44" t="s">
        <v>45</v>
      </c>
      <c r="E97" s="44"/>
      <c r="F97" s="44"/>
      <c r="G97" s="46"/>
      <c r="H97" s="47">
        <f t="shared" si="16"/>
        <v>1291432</v>
      </c>
      <c r="I97" s="47">
        <v>311146</v>
      </c>
      <c r="J97" s="47">
        <v>41589</v>
      </c>
      <c r="K97" s="47">
        <v>35735</v>
      </c>
      <c r="L97" s="47">
        <v>33992</v>
      </c>
      <c r="M97" s="47">
        <v>19453</v>
      </c>
      <c r="N97" s="47">
        <v>12593</v>
      </c>
      <c r="O97" s="47">
        <v>530663</v>
      </c>
      <c r="P97" s="47">
        <v>79417</v>
      </c>
      <c r="Q97" s="47">
        <v>41395</v>
      </c>
      <c r="R97" s="47">
        <v>30544</v>
      </c>
      <c r="S97" s="47">
        <v>100210</v>
      </c>
      <c r="T97" s="47">
        <v>54695</v>
      </c>
      <c r="U97" s="99" t="s">
        <v>22</v>
      </c>
      <c r="V97" s="99" t="s">
        <v>23</v>
      </c>
    </row>
    <row r="98" spans="1:22" s="49" customFormat="1" ht="12.75" x14ac:dyDescent="0.2">
      <c r="A98" s="42"/>
      <c r="B98" s="43"/>
      <c r="C98" s="44" t="s">
        <v>174</v>
      </c>
      <c r="D98" s="98" t="s">
        <v>47</v>
      </c>
      <c r="E98" s="98"/>
      <c r="F98" s="98"/>
      <c r="G98" s="46"/>
      <c r="H98" s="47">
        <f t="shared" si="16"/>
        <v>11051723</v>
      </c>
      <c r="I98" s="47">
        <v>812496</v>
      </c>
      <c r="J98" s="47">
        <v>813086</v>
      </c>
      <c r="K98" s="47">
        <v>2904021</v>
      </c>
      <c r="L98" s="47">
        <v>1099564</v>
      </c>
      <c r="M98" s="47">
        <v>370317</v>
      </c>
      <c r="N98" s="47">
        <v>202475</v>
      </c>
      <c r="O98" s="47">
        <v>242712</v>
      </c>
      <c r="P98" s="47">
        <v>721157</v>
      </c>
      <c r="Q98" s="47">
        <v>793194</v>
      </c>
      <c r="R98" s="47">
        <v>1554175</v>
      </c>
      <c r="S98" s="47">
        <v>893670</v>
      </c>
      <c r="T98" s="47">
        <v>644856</v>
      </c>
      <c r="U98" s="99" t="s">
        <v>22</v>
      </c>
      <c r="V98" s="99" t="s">
        <v>23</v>
      </c>
    </row>
    <row r="99" spans="1:22" ht="44.25" customHeight="1" x14ac:dyDescent="0.25">
      <c r="A99" s="50"/>
      <c r="B99" s="66">
        <v>4.9000000000000004</v>
      </c>
      <c r="C99" s="74" t="s">
        <v>175</v>
      </c>
      <c r="D99" s="74"/>
      <c r="E99" s="74"/>
      <c r="F99" s="74"/>
      <c r="G99" s="38"/>
      <c r="H99" s="39">
        <f t="shared" si="16"/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97" t="s">
        <v>22</v>
      </c>
      <c r="V99" s="97" t="s">
        <v>23</v>
      </c>
    </row>
    <row r="100" spans="1:22" s="72" customFormat="1" ht="15.75" x14ac:dyDescent="0.25">
      <c r="A100" s="24">
        <v>5</v>
      </c>
      <c r="B100" s="25" t="s">
        <v>176</v>
      </c>
      <c r="C100" s="26"/>
      <c r="D100" s="26"/>
      <c r="E100" s="26"/>
      <c r="F100" s="27"/>
      <c r="G100" s="71"/>
      <c r="H100" s="29">
        <f t="shared" si="16"/>
        <v>101662539</v>
      </c>
      <c r="I100" s="29">
        <f t="shared" ref="I100:T100" si="19">SUM(I101,I106,I111)</f>
        <v>8494299</v>
      </c>
      <c r="J100" s="29">
        <f t="shared" si="19"/>
        <v>8430947</v>
      </c>
      <c r="K100" s="29">
        <f t="shared" si="19"/>
        <v>8478670</v>
      </c>
      <c r="L100" s="29">
        <f t="shared" si="19"/>
        <v>8517633</v>
      </c>
      <c r="M100" s="29">
        <f t="shared" si="19"/>
        <v>8585130</v>
      </c>
      <c r="N100" s="29">
        <f t="shared" si="19"/>
        <v>8490494</v>
      </c>
      <c r="O100" s="29">
        <f t="shared" si="19"/>
        <v>8424843</v>
      </c>
      <c r="P100" s="29">
        <f t="shared" si="19"/>
        <v>8468621</v>
      </c>
      <c r="Q100" s="29">
        <f t="shared" si="19"/>
        <v>8521402</v>
      </c>
      <c r="R100" s="29">
        <f t="shared" si="19"/>
        <v>8474718</v>
      </c>
      <c r="S100" s="29">
        <f t="shared" si="19"/>
        <v>8430686</v>
      </c>
      <c r="T100" s="30">
        <f t="shared" si="19"/>
        <v>8345096</v>
      </c>
      <c r="U100" s="31"/>
      <c r="V100" s="31"/>
    </row>
    <row r="101" spans="1:22" x14ac:dyDescent="0.25">
      <c r="A101" s="50"/>
      <c r="B101" s="34">
        <v>5.0999999999999996</v>
      </c>
      <c r="C101" s="35" t="s">
        <v>177</v>
      </c>
      <c r="D101" s="36"/>
      <c r="E101" s="35"/>
      <c r="F101" s="38"/>
      <c r="G101" s="38"/>
      <c r="H101" s="39">
        <f>SUM(I101:T101)</f>
        <v>1662539</v>
      </c>
      <c r="I101" s="39">
        <f>SUM(I102)</f>
        <v>160962</v>
      </c>
      <c r="J101" s="39">
        <f t="shared" ref="J101:T101" si="20">SUM(J102)</f>
        <v>97614</v>
      </c>
      <c r="K101" s="39">
        <f t="shared" si="20"/>
        <v>145337</v>
      </c>
      <c r="L101" s="39">
        <f t="shared" si="20"/>
        <v>184300</v>
      </c>
      <c r="M101" s="39">
        <f t="shared" si="20"/>
        <v>251797</v>
      </c>
      <c r="N101" s="39">
        <f t="shared" si="20"/>
        <v>157161</v>
      </c>
      <c r="O101" s="39">
        <f t="shared" si="20"/>
        <v>91510</v>
      </c>
      <c r="P101" s="39">
        <f t="shared" si="20"/>
        <v>135288</v>
      </c>
      <c r="Q101" s="39">
        <f t="shared" si="20"/>
        <v>188069</v>
      </c>
      <c r="R101" s="39">
        <f t="shared" si="20"/>
        <v>141385</v>
      </c>
      <c r="S101" s="39">
        <f t="shared" si="20"/>
        <v>97353</v>
      </c>
      <c r="T101" s="40">
        <f t="shared" si="20"/>
        <v>11763</v>
      </c>
      <c r="U101" s="41" t="s">
        <v>22</v>
      </c>
      <c r="V101" s="41" t="s">
        <v>23</v>
      </c>
    </row>
    <row r="102" spans="1:22" s="49" customFormat="1" ht="12.75" x14ac:dyDescent="0.2">
      <c r="A102" s="42"/>
      <c r="B102" s="43"/>
      <c r="C102" s="76" t="s">
        <v>178</v>
      </c>
      <c r="D102" s="76" t="s">
        <v>63</v>
      </c>
      <c r="E102" s="76"/>
      <c r="F102" s="46"/>
      <c r="G102" s="46"/>
      <c r="H102" s="47">
        <f>SUM(I102:T102)</f>
        <v>1662539</v>
      </c>
      <c r="I102" s="47">
        <f t="shared" ref="I102:T102" si="21">SUM(I103,I105)</f>
        <v>160962</v>
      </c>
      <c r="J102" s="47">
        <f t="shared" si="21"/>
        <v>97614</v>
      </c>
      <c r="K102" s="47">
        <f t="shared" si="21"/>
        <v>145337</v>
      </c>
      <c r="L102" s="47">
        <f t="shared" si="21"/>
        <v>184300</v>
      </c>
      <c r="M102" s="47">
        <f t="shared" si="21"/>
        <v>251797</v>
      </c>
      <c r="N102" s="47">
        <f t="shared" si="21"/>
        <v>157161</v>
      </c>
      <c r="O102" s="47">
        <f t="shared" si="21"/>
        <v>91510</v>
      </c>
      <c r="P102" s="47">
        <f t="shared" si="21"/>
        <v>135288</v>
      </c>
      <c r="Q102" s="47">
        <f t="shared" si="21"/>
        <v>188069</v>
      </c>
      <c r="R102" s="47">
        <f t="shared" si="21"/>
        <v>141385</v>
      </c>
      <c r="S102" s="47">
        <f t="shared" si="21"/>
        <v>97353</v>
      </c>
      <c r="T102" s="63">
        <f t="shared" si="21"/>
        <v>11763</v>
      </c>
      <c r="U102" s="48" t="s">
        <v>22</v>
      </c>
      <c r="V102" s="48" t="s">
        <v>23</v>
      </c>
    </row>
    <row r="103" spans="1:22" hidden="1" x14ac:dyDescent="0.25">
      <c r="A103" s="78"/>
      <c r="B103" s="79"/>
      <c r="C103" s="80"/>
      <c r="D103" s="81" t="s">
        <v>179</v>
      </c>
      <c r="E103" s="100" t="s">
        <v>67</v>
      </c>
      <c r="F103" s="100"/>
      <c r="G103" s="80"/>
      <c r="H103" s="101">
        <f>SUM(I103:T103)</f>
        <v>1508970</v>
      </c>
      <c r="I103" s="101">
        <f>+I104</f>
        <v>158079</v>
      </c>
      <c r="J103" s="101">
        <f t="shared" ref="J103:T103" si="22">+J104</f>
        <v>94653</v>
      </c>
      <c r="K103" s="101">
        <f t="shared" si="22"/>
        <v>142486</v>
      </c>
      <c r="L103" s="101">
        <f t="shared" si="22"/>
        <v>180913</v>
      </c>
      <c r="M103" s="101">
        <f t="shared" si="22"/>
        <v>229976</v>
      </c>
      <c r="N103" s="101">
        <f t="shared" si="22"/>
        <v>133072</v>
      </c>
      <c r="O103" s="101">
        <f t="shared" si="22"/>
        <v>88809</v>
      </c>
      <c r="P103" s="101">
        <f t="shared" si="22"/>
        <v>98810</v>
      </c>
      <c r="Q103" s="101">
        <f t="shared" si="22"/>
        <v>164278</v>
      </c>
      <c r="R103" s="101">
        <f t="shared" si="22"/>
        <v>117829</v>
      </c>
      <c r="S103" s="101">
        <f t="shared" si="22"/>
        <v>88833</v>
      </c>
      <c r="T103" s="101">
        <f t="shared" si="22"/>
        <v>11232</v>
      </c>
      <c r="U103" s="102" t="s">
        <v>22</v>
      </c>
      <c r="V103" s="102" t="s">
        <v>23</v>
      </c>
    </row>
    <row r="104" spans="1:22" s="109" customFormat="1" ht="17.25" hidden="1" customHeight="1" x14ac:dyDescent="0.25">
      <c r="A104" s="103"/>
      <c r="B104" s="104"/>
      <c r="C104" s="105"/>
      <c r="D104" s="106"/>
      <c r="E104" s="106" t="s">
        <v>180</v>
      </c>
      <c r="F104" s="107" t="s">
        <v>70</v>
      </c>
      <c r="G104" s="105"/>
      <c r="H104" s="84">
        <f t="shared" si="16"/>
        <v>1508970</v>
      </c>
      <c r="I104" s="84">
        <v>158079</v>
      </c>
      <c r="J104" s="84">
        <v>94653</v>
      </c>
      <c r="K104" s="84">
        <v>142486</v>
      </c>
      <c r="L104" s="84">
        <v>180913</v>
      </c>
      <c r="M104" s="84">
        <v>229976</v>
      </c>
      <c r="N104" s="84">
        <v>133072</v>
      </c>
      <c r="O104" s="84">
        <v>88809</v>
      </c>
      <c r="P104" s="84">
        <v>98810</v>
      </c>
      <c r="Q104" s="84">
        <v>164278</v>
      </c>
      <c r="R104" s="84">
        <v>117829</v>
      </c>
      <c r="S104" s="84">
        <v>88833</v>
      </c>
      <c r="T104" s="84">
        <v>11232</v>
      </c>
      <c r="U104" s="108" t="s">
        <v>22</v>
      </c>
      <c r="V104" s="108" t="s">
        <v>23</v>
      </c>
    </row>
    <row r="105" spans="1:22" ht="22.5" hidden="1" customHeight="1" x14ac:dyDescent="0.25">
      <c r="A105" s="78"/>
      <c r="B105" s="79"/>
      <c r="C105" s="80"/>
      <c r="D105" s="81" t="s">
        <v>181</v>
      </c>
      <c r="E105" s="82" t="s">
        <v>78</v>
      </c>
      <c r="F105" s="82"/>
      <c r="G105" s="80"/>
      <c r="H105" s="101">
        <f t="shared" si="16"/>
        <v>153569</v>
      </c>
      <c r="I105" s="101">
        <v>2883</v>
      </c>
      <c r="J105" s="101">
        <v>2961</v>
      </c>
      <c r="K105" s="101">
        <v>2851</v>
      </c>
      <c r="L105" s="101">
        <v>3387</v>
      </c>
      <c r="M105" s="101">
        <v>21821</v>
      </c>
      <c r="N105" s="101">
        <v>24089</v>
      </c>
      <c r="O105" s="101">
        <v>2701</v>
      </c>
      <c r="P105" s="101">
        <v>36478</v>
      </c>
      <c r="Q105" s="101">
        <v>23791</v>
      </c>
      <c r="R105" s="101">
        <v>23556</v>
      </c>
      <c r="S105" s="101">
        <v>8520</v>
      </c>
      <c r="T105" s="101">
        <v>531</v>
      </c>
      <c r="U105" s="102" t="s">
        <v>22</v>
      </c>
      <c r="V105" s="102" t="s">
        <v>23</v>
      </c>
    </row>
    <row r="106" spans="1:22" s="110" customFormat="1" ht="14.25" x14ac:dyDescent="0.2">
      <c r="A106" s="50"/>
      <c r="B106" s="66">
        <v>5.2</v>
      </c>
      <c r="C106" s="35" t="s">
        <v>182</v>
      </c>
      <c r="D106" s="36"/>
      <c r="E106" s="35"/>
      <c r="F106" s="38"/>
      <c r="G106" s="38"/>
      <c r="H106" s="39">
        <f t="shared" si="16"/>
        <v>100000000</v>
      </c>
      <c r="I106" s="39">
        <f>+I107+I108+I109+I110</f>
        <v>8333337</v>
      </c>
      <c r="J106" s="39">
        <f t="shared" ref="J106:T106" si="23">+J107+J108+J109+J110</f>
        <v>8333333</v>
      </c>
      <c r="K106" s="39">
        <f t="shared" si="23"/>
        <v>8333333</v>
      </c>
      <c r="L106" s="39">
        <f t="shared" si="23"/>
        <v>8333333</v>
      </c>
      <c r="M106" s="39">
        <f t="shared" si="23"/>
        <v>8333333</v>
      </c>
      <c r="N106" s="39">
        <f t="shared" si="23"/>
        <v>8333333</v>
      </c>
      <c r="O106" s="39">
        <f t="shared" si="23"/>
        <v>8333333</v>
      </c>
      <c r="P106" s="39">
        <f t="shared" si="23"/>
        <v>8333333</v>
      </c>
      <c r="Q106" s="39">
        <f t="shared" si="23"/>
        <v>8333333</v>
      </c>
      <c r="R106" s="39">
        <f t="shared" si="23"/>
        <v>8333333</v>
      </c>
      <c r="S106" s="39">
        <f t="shared" si="23"/>
        <v>8333333</v>
      </c>
      <c r="T106" s="40">
        <f t="shared" si="23"/>
        <v>8333333</v>
      </c>
      <c r="U106" s="97"/>
      <c r="V106" s="97"/>
    </row>
    <row r="107" spans="1:22" s="110" customFormat="1" ht="14.25" x14ac:dyDescent="0.2">
      <c r="A107" s="50"/>
      <c r="B107" s="66"/>
      <c r="C107" s="76" t="s">
        <v>183</v>
      </c>
      <c r="D107" s="43" t="s">
        <v>184</v>
      </c>
      <c r="E107" s="76"/>
      <c r="F107" s="46"/>
      <c r="G107" s="38"/>
      <c r="H107" s="47">
        <f t="shared" si="16"/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99" t="s">
        <v>185</v>
      </c>
      <c r="V107" s="99" t="s">
        <v>186</v>
      </c>
    </row>
    <row r="108" spans="1:22" s="110" customFormat="1" ht="14.25" x14ac:dyDescent="0.2">
      <c r="A108" s="50"/>
      <c r="B108" s="66"/>
      <c r="C108" s="76" t="s">
        <v>187</v>
      </c>
      <c r="D108" s="43" t="s">
        <v>188</v>
      </c>
      <c r="E108" s="76"/>
      <c r="F108" s="46"/>
      <c r="G108" s="38"/>
      <c r="H108" s="47">
        <f t="shared" si="16"/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99" t="s">
        <v>185</v>
      </c>
      <c r="V108" s="99" t="s">
        <v>186</v>
      </c>
    </row>
    <row r="109" spans="1:22" s="110" customFormat="1" ht="14.25" x14ac:dyDescent="0.2">
      <c r="A109" s="50"/>
      <c r="B109" s="66"/>
      <c r="C109" s="76" t="s">
        <v>189</v>
      </c>
      <c r="D109" s="111" t="s">
        <v>190</v>
      </c>
      <c r="E109" s="111"/>
      <c r="F109" s="111"/>
      <c r="G109" s="38"/>
      <c r="H109" s="47">
        <f t="shared" si="16"/>
        <v>100000000</v>
      </c>
      <c r="I109" s="47">
        <v>8333337</v>
      </c>
      <c r="J109" s="47">
        <v>8333333</v>
      </c>
      <c r="K109" s="47">
        <v>8333333</v>
      </c>
      <c r="L109" s="47">
        <v>8333333</v>
      </c>
      <c r="M109" s="47">
        <v>8333333</v>
      </c>
      <c r="N109" s="47">
        <v>8333333</v>
      </c>
      <c r="O109" s="47">
        <v>8333333</v>
      </c>
      <c r="P109" s="47">
        <v>8333333</v>
      </c>
      <c r="Q109" s="47">
        <v>8333333</v>
      </c>
      <c r="R109" s="47">
        <v>8333333</v>
      </c>
      <c r="S109" s="47">
        <v>8333333</v>
      </c>
      <c r="T109" s="47">
        <v>8333333</v>
      </c>
      <c r="U109" s="99" t="s">
        <v>191</v>
      </c>
      <c r="V109" s="99" t="s">
        <v>23</v>
      </c>
    </row>
    <row r="110" spans="1:22" s="110" customFormat="1" ht="14.25" x14ac:dyDescent="0.2">
      <c r="A110" s="50"/>
      <c r="B110" s="66"/>
      <c r="C110" s="76" t="s">
        <v>192</v>
      </c>
      <c r="D110" s="111" t="s">
        <v>193</v>
      </c>
      <c r="E110" s="111"/>
      <c r="F110" s="111"/>
      <c r="G110" s="38"/>
      <c r="H110" s="47">
        <f t="shared" si="16"/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99" t="s">
        <v>191</v>
      </c>
      <c r="V110" s="99" t="s">
        <v>23</v>
      </c>
    </row>
    <row r="111" spans="1:22" ht="43.5" customHeight="1" x14ac:dyDescent="0.25">
      <c r="A111" s="50"/>
      <c r="B111" s="66">
        <v>5.9</v>
      </c>
      <c r="C111" s="74" t="s">
        <v>194</v>
      </c>
      <c r="D111" s="74"/>
      <c r="E111" s="74"/>
      <c r="F111" s="74"/>
      <c r="G111" s="38"/>
      <c r="H111" s="39">
        <f t="shared" si="16"/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97" t="s">
        <v>22</v>
      </c>
      <c r="V111" s="97" t="s">
        <v>23</v>
      </c>
    </row>
    <row r="112" spans="1:22" s="32" customFormat="1" ht="15.75" x14ac:dyDescent="0.25">
      <c r="A112" s="24">
        <v>6</v>
      </c>
      <c r="B112" s="25" t="s">
        <v>195</v>
      </c>
      <c r="C112" s="26"/>
      <c r="D112" s="26"/>
      <c r="E112" s="26"/>
      <c r="F112" s="27"/>
      <c r="G112" s="28"/>
      <c r="H112" s="29">
        <f t="shared" si="16"/>
        <v>1148677451</v>
      </c>
      <c r="I112" s="29">
        <f t="shared" ref="I112:T112" si="24">SUM(I113,I136,I137)</f>
        <v>95908162</v>
      </c>
      <c r="J112" s="29">
        <f t="shared" si="24"/>
        <v>91011558</v>
      </c>
      <c r="K112" s="29">
        <f t="shared" si="24"/>
        <v>93878177</v>
      </c>
      <c r="L112" s="29">
        <f t="shared" si="24"/>
        <v>100422756</v>
      </c>
      <c r="M112" s="29">
        <f t="shared" si="24"/>
        <v>92209802</v>
      </c>
      <c r="N112" s="29">
        <f t="shared" si="24"/>
        <v>101908617</v>
      </c>
      <c r="O112" s="29">
        <f t="shared" si="24"/>
        <v>88602972</v>
      </c>
      <c r="P112" s="29">
        <f t="shared" si="24"/>
        <v>95839461</v>
      </c>
      <c r="Q112" s="29">
        <f t="shared" si="24"/>
        <v>91255495</v>
      </c>
      <c r="R112" s="29">
        <f t="shared" si="24"/>
        <v>96898476</v>
      </c>
      <c r="S112" s="29">
        <f t="shared" si="24"/>
        <v>96026725</v>
      </c>
      <c r="T112" s="30">
        <f t="shared" si="24"/>
        <v>104715250</v>
      </c>
      <c r="U112" s="112"/>
      <c r="V112" s="112"/>
    </row>
    <row r="113" spans="1:22" x14ac:dyDescent="0.25">
      <c r="A113" s="50"/>
      <c r="B113" s="34">
        <v>6.1</v>
      </c>
      <c r="C113" s="35" t="s">
        <v>196</v>
      </c>
      <c r="D113" s="36"/>
      <c r="E113" s="35"/>
      <c r="F113" s="38"/>
      <c r="G113" s="38"/>
      <c r="H113" s="39">
        <f t="shared" si="16"/>
        <v>1148677451</v>
      </c>
      <c r="I113" s="39">
        <f>SUM(I114,I131,I134,I135)</f>
        <v>95908162</v>
      </c>
      <c r="J113" s="39">
        <f t="shared" ref="J113:T113" si="25">SUM(J114,J131,J134,J135)</f>
        <v>91011558</v>
      </c>
      <c r="K113" s="39">
        <f t="shared" si="25"/>
        <v>93878177</v>
      </c>
      <c r="L113" s="39">
        <f t="shared" si="25"/>
        <v>100422756</v>
      </c>
      <c r="M113" s="39">
        <f t="shared" si="25"/>
        <v>92209802</v>
      </c>
      <c r="N113" s="39">
        <f t="shared" si="25"/>
        <v>101908617</v>
      </c>
      <c r="O113" s="39">
        <f t="shared" si="25"/>
        <v>88602972</v>
      </c>
      <c r="P113" s="39">
        <f t="shared" si="25"/>
        <v>95839461</v>
      </c>
      <c r="Q113" s="39">
        <f t="shared" si="25"/>
        <v>91255495</v>
      </c>
      <c r="R113" s="39">
        <f t="shared" si="25"/>
        <v>96898476</v>
      </c>
      <c r="S113" s="39">
        <f t="shared" si="25"/>
        <v>96026725</v>
      </c>
      <c r="T113" s="39">
        <f t="shared" si="25"/>
        <v>104715250</v>
      </c>
      <c r="U113" s="41"/>
      <c r="V113" s="41"/>
    </row>
    <row r="114" spans="1:22" s="49" customFormat="1" ht="12.75" x14ac:dyDescent="0.2">
      <c r="A114" s="42"/>
      <c r="B114" s="43"/>
      <c r="C114" s="76" t="s">
        <v>197</v>
      </c>
      <c r="D114" s="76" t="s">
        <v>198</v>
      </c>
      <c r="E114" s="76"/>
      <c r="F114" s="46"/>
      <c r="G114" s="46"/>
      <c r="H114" s="47">
        <f t="shared" si="16"/>
        <v>973365068</v>
      </c>
      <c r="I114" s="47">
        <f>SUM(I115,I118,I122,I119,I120,I121,I123,I124,I125,I126,I127,I128,I129,I130)</f>
        <v>79490886</v>
      </c>
      <c r="J114" s="47">
        <f t="shared" ref="J114:T114" si="26">SUM(J115,J118,J122,J119,J120,J121,J123,J124,J125,J126,J127,J128,J129,J130)</f>
        <v>77921423</v>
      </c>
      <c r="K114" s="47">
        <f t="shared" si="26"/>
        <v>77210546</v>
      </c>
      <c r="L114" s="47">
        <f t="shared" si="26"/>
        <v>82361147</v>
      </c>
      <c r="M114" s="47">
        <f t="shared" si="26"/>
        <v>76892030</v>
      </c>
      <c r="N114" s="47">
        <f t="shared" si="26"/>
        <v>88888709</v>
      </c>
      <c r="O114" s="47">
        <f t="shared" si="26"/>
        <v>75197492</v>
      </c>
      <c r="P114" s="47">
        <f t="shared" si="26"/>
        <v>83143418</v>
      </c>
      <c r="Q114" s="47">
        <f t="shared" si="26"/>
        <v>77589499</v>
      </c>
      <c r="R114" s="47">
        <f t="shared" si="26"/>
        <v>82901287</v>
      </c>
      <c r="S114" s="47">
        <f t="shared" si="26"/>
        <v>81142369</v>
      </c>
      <c r="T114" s="63">
        <f t="shared" si="26"/>
        <v>90626262</v>
      </c>
      <c r="U114" s="48" t="s">
        <v>185</v>
      </c>
      <c r="V114" s="48" t="s">
        <v>23</v>
      </c>
    </row>
    <row r="115" spans="1:22" ht="15" hidden="1" customHeight="1" x14ac:dyDescent="0.25">
      <c r="A115" s="78"/>
      <c r="B115" s="79"/>
      <c r="C115" s="80"/>
      <c r="D115" s="113" t="s">
        <v>199</v>
      </c>
      <c r="E115" s="113" t="s">
        <v>200</v>
      </c>
      <c r="F115" s="80"/>
      <c r="G115" s="80"/>
      <c r="H115" s="84">
        <f t="shared" si="16"/>
        <v>217512224</v>
      </c>
      <c r="I115" s="84">
        <f>SUM(I116:I117)</f>
        <v>17370070</v>
      </c>
      <c r="J115" s="84">
        <f>SUM(J116:J117)</f>
        <v>16019491</v>
      </c>
      <c r="K115" s="84">
        <f t="shared" ref="K115:S115" si="27">SUM(K116:K117)</f>
        <v>17167270</v>
      </c>
      <c r="L115" s="84">
        <f t="shared" si="27"/>
        <v>19070559</v>
      </c>
      <c r="M115" s="84">
        <f t="shared" si="27"/>
        <v>20990095</v>
      </c>
      <c r="N115" s="84">
        <f t="shared" si="27"/>
        <v>16984071</v>
      </c>
      <c r="O115" s="84">
        <f t="shared" si="27"/>
        <v>19054624</v>
      </c>
      <c r="P115" s="84">
        <f t="shared" si="27"/>
        <v>17969113</v>
      </c>
      <c r="Q115" s="84">
        <f t="shared" si="27"/>
        <v>16115360</v>
      </c>
      <c r="R115" s="84">
        <f t="shared" si="27"/>
        <v>17868949</v>
      </c>
      <c r="S115" s="84">
        <f t="shared" si="27"/>
        <v>17949151</v>
      </c>
      <c r="T115" s="83">
        <f>SUM(T116:T117)</f>
        <v>20953471</v>
      </c>
      <c r="U115" s="114" t="s">
        <v>185</v>
      </c>
      <c r="V115" s="114" t="s">
        <v>23</v>
      </c>
    </row>
    <row r="116" spans="1:22" hidden="1" x14ac:dyDescent="0.25">
      <c r="A116" s="86"/>
      <c r="B116" s="87"/>
      <c r="C116" s="88"/>
      <c r="D116" s="88"/>
      <c r="E116" s="115" t="s">
        <v>201</v>
      </c>
      <c r="F116" s="116" t="s">
        <v>202</v>
      </c>
      <c r="G116" s="88"/>
      <c r="H116" s="91">
        <f t="shared" si="16"/>
        <v>5874234</v>
      </c>
      <c r="I116" s="91">
        <v>450647</v>
      </c>
      <c r="J116" s="91">
        <v>963119</v>
      </c>
      <c r="K116" s="91">
        <v>452854</v>
      </c>
      <c r="L116" s="91">
        <v>421772</v>
      </c>
      <c r="M116" s="91">
        <v>1257236</v>
      </c>
      <c r="N116" s="91">
        <v>416910</v>
      </c>
      <c r="O116" s="91">
        <v>353317</v>
      </c>
      <c r="P116" s="91">
        <v>450701</v>
      </c>
      <c r="Q116" s="91">
        <v>298877</v>
      </c>
      <c r="R116" s="91">
        <v>321248</v>
      </c>
      <c r="S116" s="91">
        <v>300669</v>
      </c>
      <c r="T116" s="91">
        <v>186884</v>
      </c>
      <c r="U116" s="92" t="s">
        <v>185</v>
      </c>
      <c r="V116" s="92" t="s">
        <v>23</v>
      </c>
    </row>
    <row r="117" spans="1:22" hidden="1" x14ac:dyDescent="0.25">
      <c r="A117" s="86"/>
      <c r="B117" s="87"/>
      <c r="C117" s="88"/>
      <c r="D117" s="88"/>
      <c r="E117" s="115" t="s">
        <v>203</v>
      </c>
      <c r="F117" s="116" t="s">
        <v>204</v>
      </c>
      <c r="G117" s="88"/>
      <c r="H117" s="91">
        <f t="shared" si="16"/>
        <v>211637990</v>
      </c>
      <c r="I117" s="91">
        <v>16919423</v>
      </c>
      <c r="J117" s="91">
        <v>15056372</v>
      </c>
      <c r="K117" s="91">
        <v>16714416</v>
      </c>
      <c r="L117" s="91">
        <v>18648787</v>
      </c>
      <c r="M117" s="91">
        <v>19732859</v>
      </c>
      <c r="N117" s="91">
        <v>16567161</v>
      </c>
      <c r="O117" s="91">
        <v>18701307</v>
      </c>
      <c r="P117" s="91">
        <v>17518412</v>
      </c>
      <c r="Q117" s="91">
        <v>15816483</v>
      </c>
      <c r="R117" s="91">
        <v>17547701</v>
      </c>
      <c r="S117" s="91">
        <v>17648482</v>
      </c>
      <c r="T117" s="91">
        <v>20766587</v>
      </c>
      <c r="U117" s="92" t="s">
        <v>185</v>
      </c>
      <c r="V117" s="92" t="s">
        <v>23</v>
      </c>
    </row>
    <row r="118" spans="1:22" ht="15" hidden="1" customHeight="1" x14ac:dyDescent="0.25">
      <c r="A118" s="78"/>
      <c r="B118" s="79"/>
      <c r="C118" s="80"/>
      <c r="D118" s="113" t="s">
        <v>205</v>
      </c>
      <c r="E118" s="113" t="s">
        <v>206</v>
      </c>
      <c r="F118" s="117"/>
      <c r="G118" s="80"/>
      <c r="H118" s="84">
        <f t="shared" si="16"/>
        <v>5929930</v>
      </c>
      <c r="I118" s="84">
        <v>381985</v>
      </c>
      <c r="J118" s="84">
        <v>274326</v>
      </c>
      <c r="K118" s="84">
        <v>841006</v>
      </c>
      <c r="L118" s="84">
        <v>397913</v>
      </c>
      <c r="M118" s="84">
        <v>826761</v>
      </c>
      <c r="N118" s="84">
        <v>460960</v>
      </c>
      <c r="O118" s="84">
        <v>368658</v>
      </c>
      <c r="P118" s="84">
        <v>624514</v>
      </c>
      <c r="Q118" s="84">
        <v>308837</v>
      </c>
      <c r="R118" s="84">
        <v>262236</v>
      </c>
      <c r="S118" s="84">
        <v>476080</v>
      </c>
      <c r="T118" s="84">
        <v>706654</v>
      </c>
      <c r="U118" s="114" t="s">
        <v>185</v>
      </c>
      <c r="V118" s="114" t="s">
        <v>23</v>
      </c>
    </row>
    <row r="119" spans="1:22" ht="15" hidden="1" customHeight="1" x14ac:dyDescent="0.25">
      <c r="A119" s="78"/>
      <c r="B119" s="79"/>
      <c r="C119" s="80"/>
      <c r="D119" s="81" t="s">
        <v>207</v>
      </c>
      <c r="E119" s="100" t="s">
        <v>208</v>
      </c>
      <c r="F119" s="100"/>
      <c r="G119" s="80"/>
      <c r="H119" s="84">
        <f t="shared" si="16"/>
        <v>520288283</v>
      </c>
      <c r="I119" s="84">
        <v>49479702</v>
      </c>
      <c r="J119" s="84">
        <v>43769556</v>
      </c>
      <c r="K119" s="84">
        <v>42652590</v>
      </c>
      <c r="L119" s="84">
        <v>41768652</v>
      </c>
      <c r="M119" s="84">
        <v>41657141</v>
      </c>
      <c r="N119" s="84">
        <v>42465381</v>
      </c>
      <c r="O119" s="84">
        <v>42315358</v>
      </c>
      <c r="P119" s="84">
        <v>42555081</v>
      </c>
      <c r="Q119" s="84">
        <v>40499682</v>
      </c>
      <c r="R119" s="84">
        <v>43819172</v>
      </c>
      <c r="S119" s="84">
        <v>44115829</v>
      </c>
      <c r="T119" s="84">
        <v>45190139</v>
      </c>
      <c r="U119" s="114" t="s">
        <v>185</v>
      </c>
      <c r="V119" s="114" t="s">
        <v>23</v>
      </c>
    </row>
    <row r="120" spans="1:22" ht="15" hidden="1" customHeight="1" x14ac:dyDescent="0.25">
      <c r="A120" s="78"/>
      <c r="B120" s="79"/>
      <c r="C120" s="80"/>
      <c r="D120" s="81" t="s">
        <v>209</v>
      </c>
      <c r="E120" s="113" t="s">
        <v>36</v>
      </c>
      <c r="F120" s="117"/>
      <c r="G120" s="80"/>
      <c r="H120" s="84">
        <f t="shared" si="16"/>
        <v>1826676</v>
      </c>
      <c r="I120" s="84">
        <v>400551</v>
      </c>
      <c r="J120" s="84">
        <v>69790</v>
      </c>
      <c r="K120" s="84">
        <v>68665</v>
      </c>
      <c r="L120" s="84">
        <v>89919</v>
      </c>
      <c r="M120" s="84">
        <v>171349</v>
      </c>
      <c r="N120" s="84">
        <v>74220</v>
      </c>
      <c r="O120" s="84">
        <v>107512</v>
      </c>
      <c r="P120" s="84">
        <v>250840</v>
      </c>
      <c r="Q120" s="84">
        <v>115396</v>
      </c>
      <c r="R120" s="84">
        <v>208737</v>
      </c>
      <c r="S120" s="84">
        <v>202244</v>
      </c>
      <c r="T120" s="84">
        <v>67453</v>
      </c>
      <c r="U120" s="114" t="s">
        <v>185</v>
      </c>
      <c r="V120" s="114" t="s">
        <v>23</v>
      </c>
    </row>
    <row r="121" spans="1:22" ht="15" hidden="1" customHeight="1" x14ac:dyDescent="0.25">
      <c r="A121" s="78"/>
      <c r="B121" s="79"/>
      <c r="C121" s="80"/>
      <c r="D121" s="81" t="s">
        <v>210</v>
      </c>
      <c r="E121" s="113" t="s">
        <v>211</v>
      </c>
      <c r="F121" s="117"/>
      <c r="G121" s="80"/>
      <c r="H121" s="84">
        <f t="shared" si="16"/>
        <v>11482710</v>
      </c>
      <c r="I121" s="84">
        <v>829475</v>
      </c>
      <c r="J121" s="84">
        <v>843455</v>
      </c>
      <c r="K121" s="84">
        <v>1120898</v>
      </c>
      <c r="L121" s="84">
        <v>902512</v>
      </c>
      <c r="M121" s="84">
        <v>837217</v>
      </c>
      <c r="N121" s="84">
        <v>921223</v>
      </c>
      <c r="O121" s="84">
        <v>798579</v>
      </c>
      <c r="P121" s="84">
        <v>1142047</v>
      </c>
      <c r="Q121" s="84">
        <v>1109570</v>
      </c>
      <c r="R121" s="84">
        <v>916244</v>
      </c>
      <c r="S121" s="84">
        <v>892036</v>
      </c>
      <c r="T121" s="84">
        <v>1169454</v>
      </c>
      <c r="U121" s="114" t="s">
        <v>185</v>
      </c>
      <c r="V121" s="114" t="s">
        <v>23</v>
      </c>
    </row>
    <row r="122" spans="1:22" ht="15" hidden="1" customHeight="1" x14ac:dyDescent="0.25">
      <c r="A122" s="78"/>
      <c r="B122" s="79"/>
      <c r="C122" s="80"/>
      <c r="D122" s="81" t="s">
        <v>212</v>
      </c>
      <c r="E122" s="113" t="s">
        <v>213</v>
      </c>
      <c r="F122" s="117"/>
      <c r="G122" s="80"/>
      <c r="H122" s="84">
        <f t="shared" si="16"/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114" t="s">
        <v>185</v>
      </c>
      <c r="V122" s="114" t="s">
        <v>23</v>
      </c>
    </row>
    <row r="123" spans="1:22" ht="24" hidden="1" customHeight="1" x14ac:dyDescent="0.25">
      <c r="A123" s="78"/>
      <c r="B123" s="79"/>
      <c r="C123" s="80"/>
      <c r="D123" s="81" t="s">
        <v>214</v>
      </c>
      <c r="E123" s="82" t="s">
        <v>215</v>
      </c>
      <c r="F123" s="82"/>
      <c r="G123" s="80"/>
      <c r="H123" s="84">
        <f t="shared" si="16"/>
        <v>21987316</v>
      </c>
      <c r="I123" s="84">
        <v>2722219</v>
      </c>
      <c r="J123" s="84">
        <v>753184</v>
      </c>
      <c r="K123" s="84">
        <v>914762</v>
      </c>
      <c r="L123" s="84">
        <v>2652600</v>
      </c>
      <c r="M123" s="84">
        <v>2814245</v>
      </c>
      <c r="N123" s="84">
        <v>1580537</v>
      </c>
      <c r="O123" s="84">
        <v>986235</v>
      </c>
      <c r="P123" s="84">
        <v>1067108</v>
      </c>
      <c r="Q123" s="84">
        <v>1358212</v>
      </c>
      <c r="R123" s="84">
        <v>1619800</v>
      </c>
      <c r="S123" s="84">
        <v>1802352</v>
      </c>
      <c r="T123" s="84">
        <v>3716062</v>
      </c>
      <c r="U123" s="114" t="s">
        <v>185</v>
      </c>
      <c r="V123" s="114" t="s">
        <v>23</v>
      </c>
    </row>
    <row r="124" spans="1:22" ht="13.5" hidden="1" customHeight="1" x14ac:dyDescent="0.25">
      <c r="A124" s="78"/>
      <c r="B124" s="79"/>
      <c r="C124" s="80"/>
      <c r="D124" s="81" t="s">
        <v>216</v>
      </c>
      <c r="E124" s="100" t="s">
        <v>217</v>
      </c>
      <c r="F124" s="100"/>
      <c r="G124" s="80"/>
      <c r="H124" s="84">
        <f t="shared" si="16"/>
        <v>5174191</v>
      </c>
      <c r="I124" s="84">
        <v>382739</v>
      </c>
      <c r="J124" s="84">
        <v>390308</v>
      </c>
      <c r="K124" s="84">
        <v>377981</v>
      </c>
      <c r="L124" s="84">
        <v>392554</v>
      </c>
      <c r="M124" s="84">
        <v>390175</v>
      </c>
      <c r="N124" s="84">
        <v>361321</v>
      </c>
      <c r="O124" s="84">
        <v>485417</v>
      </c>
      <c r="P124" s="84">
        <v>592207</v>
      </c>
      <c r="Q124" s="84">
        <v>384978</v>
      </c>
      <c r="R124" s="84">
        <v>445866</v>
      </c>
      <c r="S124" s="84">
        <v>499933</v>
      </c>
      <c r="T124" s="84">
        <v>470712</v>
      </c>
      <c r="U124" s="114" t="s">
        <v>185</v>
      </c>
      <c r="V124" s="114" t="s">
        <v>23</v>
      </c>
    </row>
    <row r="125" spans="1:22" ht="24" hidden="1" customHeight="1" x14ac:dyDescent="0.25">
      <c r="A125" s="78"/>
      <c r="B125" s="79"/>
      <c r="C125" s="80"/>
      <c r="D125" s="81" t="s">
        <v>218</v>
      </c>
      <c r="E125" s="82" t="s">
        <v>219</v>
      </c>
      <c r="F125" s="82"/>
      <c r="G125" s="80"/>
      <c r="H125" s="84">
        <f t="shared" si="16"/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114" t="s">
        <v>185</v>
      </c>
      <c r="V125" s="114" t="s">
        <v>23</v>
      </c>
    </row>
    <row r="126" spans="1:22" ht="35.25" hidden="1" customHeight="1" x14ac:dyDescent="0.25">
      <c r="A126" s="78"/>
      <c r="B126" s="79"/>
      <c r="C126" s="80"/>
      <c r="D126" s="81" t="s">
        <v>220</v>
      </c>
      <c r="E126" s="118" t="s">
        <v>221</v>
      </c>
      <c r="F126" s="118"/>
      <c r="G126" s="80"/>
      <c r="H126" s="84">
        <f>SUM(I126:T126)</f>
        <v>3173843</v>
      </c>
      <c r="I126" s="84">
        <v>321050</v>
      </c>
      <c r="J126" s="84">
        <v>192502</v>
      </c>
      <c r="K126" s="84">
        <v>309410</v>
      </c>
      <c r="L126" s="84">
        <v>222454</v>
      </c>
      <c r="M126" s="84">
        <v>226750</v>
      </c>
      <c r="N126" s="84">
        <v>288325</v>
      </c>
      <c r="O126" s="84">
        <v>229828</v>
      </c>
      <c r="P126" s="84">
        <v>591206</v>
      </c>
      <c r="Q126" s="84">
        <v>234416</v>
      </c>
      <c r="R126" s="84">
        <v>241261</v>
      </c>
      <c r="S126" s="84">
        <v>153698</v>
      </c>
      <c r="T126" s="84">
        <v>162943</v>
      </c>
      <c r="U126" s="114" t="s">
        <v>185</v>
      </c>
      <c r="V126" s="114" t="s">
        <v>23</v>
      </c>
    </row>
    <row r="127" spans="1:22" ht="24" hidden="1" customHeight="1" x14ac:dyDescent="0.25">
      <c r="A127" s="78"/>
      <c r="B127" s="79"/>
      <c r="C127" s="80"/>
      <c r="D127" s="81" t="s">
        <v>222</v>
      </c>
      <c r="E127" s="118" t="s">
        <v>223</v>
      </c>
      <c r="F127" s="118"/>
      <c r="G127" s="80"/>
      <c r="H127" s="84">
        <f>SUM(I127:T127)</f>
        <v>85948250</v>
      </c>
      <c r="I127" s="84">
        <v>3644657</v>
      </c>
      <c r="J127" s="84">
        <v>6210756</v>
      </c>
      <c r="K127" s="84">
        <v>7355546</v>
      </c>
      <c r="L127" s="84">
        <v>6165114</v>
      </c>
      <c r="M127" s="84">
        <v>5229298</v>
      </c>
      <c r="N127" s="84">
        <v>11052408</v>
      </c>
      <c r="O127" s="84">
        <v>6099582</v>
      </c>
      <c r="P127" s="84">
        <v>7298389</v>
      </c>
      <c r="Q127" s="84">
        <v>10634212</v>
      </c>
      <c r="R127" s="84">
        <v>8726836</v>
      </c>
      <c r="S127" s="84">
        <v>7450317</v>
      </c>
      <c r="T127" s="84">
        <v>6081135</v>
      </c>
      <c r="U127" s="114" t="s">
        <v>185</v>
      </c>
      <c r="V127" s="114" t="s">
        <v>23</v>
      </c>
    </row>
    <row r="128" spans="1:22" ht="24" hidden="1" customHeight="1" x14ac:dyDescent="0.25">
      <c r="A128" s="78"/>
      <c r="B128" s="79"/>
      <c r="C128" s="80"/>
      <c r="D128" s="81" t="s">
        <v>224</v>
      </c>
      <c r="E128" s="118" t="s">
        <v>225</v>
      </c>
      <c r="F128" s="118"/>
      <c r="G128" s="80"/>
      <c r="H128" s="84">
        <f t="shared" si="16"/>
        <v>84291441</v>
      </c>
      <c r="I128" s="84">
        <v>2857701</v>
      </c>
      <c r="J128" s="84">
        <v>7779205</v>
      </c>
      <c r="K128" s="84">
        <v>5187219</v>
      </c>
      <c r="L128" s="84">
        <v>9388251</v>
      </c>
      <c r="M128" s="84">
        <v>2646568</v>
      </c>
      <c r="N128" s="84">
        <v>11517197</v>
      </c>
      <c r="O128" s="84">
        <v>2753158</v>
      </c>
      <c r="P128" s="84">
        <v>9652192</v>
      </c>
      <c r="Q128" s="84">
        <v>5965216</v>
      </c>
      <c r="R128" s="84">
        <v>8434624</v>
      </c>
      <c r="S128" s="84">
        <v>6524183</v>
      </c>
      <c r="T128" s="84">
        <v>11585927</v>
      </c>
      <c r="U128" s="114" t="s">
        <v>185</v>
      </c>
      <c r="V128" s="114" t="s">
        <v>23</v>
      </c>
    </row>
    <row r="129" spans="1:22" ht="24" hidden="1" customHeight="1" x14ac:dyDescent="0.25">
      <c r="A129" s="78"/>
      <c r="B129" s="79"/>
      <c r="C129" s="80"/>
      <c r="D129" s="81" t="s">
        <v>226</v>
      </c>
      <c r="E129" s="118" t="s">
        <v>227</v>
      </c>
      <c r="F129" s="118"/>
      <c r="G129" s="80"/>
      <c r="H129" s="84">
        <f t="shared" si="16"/>
        <v>15750204</v>
      </c>
      <c r="I129" s="84">
        <v>1100737</v>
      </c>
      <c r="J129" s="84">
        <v>1618850</v>
      </c>
      <c r="K129" s="84">
        <v>1215199</v>
      </c>
      <c r="L129" s="84">
        <v>1310619</v>
      </c>
      <c r="M129" s="84">
        <v>1102431</v>
      </c>
      <c r="N129" s="84">
        <v>3183066</v>
      </c>
      <c r="O129" s="84">
        <v>1998541</v>
      </c>
      <c r="P129" s="84">
        <v>1400721</v>
      </c>
      <c r="Q129" s="84">
        <v>863620</v>
      </c>
      <c r="R129" s="84">
        <v>357562</v>
      </c>
      <c r="S129" s="84">
        <v>1076546</v>
      </c>
      <c r="T129" s="84">
        <v>522312</v>
      </c>
      <c r="U129" s="114" t="s">
        <v>185</v>
      </c>
      <c r="V129" s="114" t="s">
        <v>23</v>
      </c>
    </row>
    <row r="130" spans="1:22" hidden="1" x14ac:dyDescent="0.25">
      <c r="A130" s="78"/>
      <c r="B130" s="79"/>
      <c r="C130" s="80"/>
      <c r="D130" s="81" t="s">
        <v>228</v>
      </c>
      <c r="E130" s="118" t="s">
        <v>229</v>
      </c>
      <c r="F130" s="118"/>
      <c r="G130" s="80"/>
      <c r="H130" s="84">
        <f t="shared" si="16"/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114" t="s">
        <v>185</v>
      </c>
      <c r="V130" s="114" t="s">
        <v>23</v>
      </c>
    </row>
    <row r="131" spans="1:22" s="49" customFormat="1" ht="12.75" x14ac:dyDescent="0.2">
      <c r="A131" s="42"/>
      <c r="B131" s="43"/>
      <c r="C131" s="76" t="s">
        <v>230</v>
      </c>
      <c r="D131" s="44" t="s">
        <v>231</v>
      </c>
      <c r="E131" s="70"/>
      <c r="F131" s="46"/>
      <c r="G131" s="46"/>
      <c r="H131" s="47">
        <f t="shared" si="16"/>
        <v>130436405</v>
      </c>
      <c r="I131" s="47">
        <f>+I132+I133</f>
        <v>12677611</v>
      </c>
      <c r="J131" s="47">
        <f t="shared" ref="J131:T131" si="28">+J132+J133</f>
        <v>9350470</v>
      </c>
      <c r="K131" s="47">
        <f t="shared" si="28"/>
        <v>12927966</v>
      </c>
      <c r="L131" s="47">
        <f t="shared" si="28"/>
        <v>14321944</v>
      </c>
      <c r="M131" s="47">
        <f t="shared" si="28"/>
        <v>11578107</v>
      </c>
      <c r="N131" s="47">
        <f t="shared" si="28"/>
        <v>9280243</v>
      </c>
      <c r="O131" s="47">
        <f t="shared" si="28"/>
        <v>9665815</v>
      </c>
      <c r="P131" s="47">
        <f t="shared" si="28"/>
        <v>8956378</v>
      </c>
      <c r="Q131" s="47">
        <f t="shared" si="28"/>
        <v>9926331</v>
      </c>
      <c r="R131" s="47">
        <f t="shared" si="28"/>
        <v>10257524</v>
      </c>
      <c r="S131" s="47">
        <f t="shared" si="28"/>
        <v>11144691</v>
      </c>
      <c r="T131" s="63">
        <f t="shared" si="28"/>
        <v>10349325</v>
      </c>
      <c r="U131" s="99" t="s">
        <v>22</v>
      </c>
      <c r="V131" s="99" t="s">
        <v>23</v>
      </c>
    </row>
    <row r="132" spans="1:22" hidden="1" x14ac:dyDescent="0.25">
      <c r="A132" s="78"/>
      <c r="B132" s="79"/>
      <c r="C132" s="119"/>
      <c r="D132" s="81" t="s">
        <v>232</v>
      </c>
      <c r="E132" s="94" t="s">
        <v>233</v>
      </c>
      <c r="F132" s="94"/>
      <c r="G132" s="80"/>
      <c r="H132" s="84">
        <f t="shared" si="16"/>
        <v>121095826</v>
      </c>
      <c r="I132" s="84">
        <v>12677611</v>
      </c>
      <c r="J132" s="84">
        <v>9350470</v>
      </c>
      <c r="K132" s="84">
        <v>11073533</v>
      </c>
      <c r="L132" s="84">
        <v>12920857</v>
      </c>
      <c r="M132" s="84">
        <v>10644049</v>
      </c>
      <c r="N132" s="84">
        <v>8532997</v>
      </c>
      <c r="O132" s="84">
        <v>8918569</v>
      </c>
      <c r="P132" s="84">
        <v>8209132</v>
      </c>
      <c r="Q132" s="84">
        <v>9365896</v>
      </c>
      <c r="R132" s="84">
        <v>9697089</v>
      </c>
      <c r="S132" s="84">
        <v>9356298</v>
      </c>
      <c r="T132" s="84">
        <v>10349325</v>
      </c>
      <c r="U132" s="85" t="s">
        <v>22</v>
      </c>
      <c r="V132" s="85" t="s">
        <v>23</v>
      </c>
    </row>
    <row r="133" spans="1:22" hidden="1" x14ac:dyDescent="0.25">
      <c r="A133" s="78"/>
      <c r="B133" s="79"/>
      <c r="C133" s="119"/>
      <c r="D133" s="81" t="s">
        <v>234</v>
      </c>
      <c r="E133" s="120" t="s">
        <v>235</v>
      </c>
      <c r="F133" s="120"/>
      <c r="G133" s="80"/>
      <c r="H133" s="84">
        <f t="shared" si="16"/>
        <v>9340579</v>
      </c>
      <c r="I133" s="84">
        <v>0</v>
      </c>
      <c r="J133" s="84">
        <v>0</v>
      </c>
      <c r="K133" s="84">
        <v>1854433</v>
      </c>
      <c r="L133" s="84">
        <v>1401087</v>
      </c>
      <c r="M133" s="84">
        <v>934058</v>
      </c>
      <c r="N133" s="84">
        <v>747246</v>
      </c>
      <c r="O133" s="84">
        <v>747246</v>
      </c>
      <c r="P133" s="84">
        <v>747246</v>
      </c>
      <c r="Q133" s="84">
        <v>560435</v>
      </c>
      <c r="R133" s="84">
        <v>560435</v>
      </c>
      <c r="S133" s="84">
        <v>1788393</v>
      </c>
      <c r="T133" s="84">
        <v>0</v>
      </c>
      <c r="U133" s="85" t="s">
        <v>22</v>
      </c>
      <c r="V133" s="85" t="s">
        <v>23</v>
      </c>
    </row>
    <row r="134" spans="1:22" s="49" customFormat="1" ht="12.75" x14ac:dyDescent="0.2">
      <c r="A134" s="42"/>
      <c r="B134" s="43"/>
      <c r="C134" s="76" t="s">
        <v>236</v>
      </c>
      <c r="D134" s="44" t="s">
        <v>237</v>
      </c>
      <c r="E134" s="70"/>
      <c r="F134" s="46"/>
      <c r="G134" s="46"/>
      <c r="H134" s="47">
        <f t="shared" si="16"/>
        <v>44875978</v>
      </c>
      <c r="I134" s="47">
        <v>3739665</v>
      </c>
      <c r="J134" s="47">
        <v>3739665</v>
      </c>
      <c r="K134" s="47">
        <v>3739665</v>
      </c>
      <c r="L134" s="47">
        <v>3739665</v>
      </c>
      <c r="M134" s="47">
        <v>3739665</v>
      </c>
      <c r="N134" s="47">
        <v>3739665</v>
      </c>
      <c r="O134" s="47">
        <v>3739665</v>
      </c>
      <c r="P134" s="47">
        <v>3739665</v>
      </c>
      <c r="Q134" s="47">
        <v>3739665</v>
      </c>
      <c r="R134" s="47">
        <v>3739665</v>
      </c>
      <c r="S134" s="47">
        <v>3739665</v>
      </c>
      <c r="T134" s="47">
        <v>3739663</v>
      </c>
      <c r="U134" s="99" t="s">
        <v>22</v>
      </c>
      <c r="V134" s="99" t="s">
        <v>23</v>
      </c>
    </row>
    <row r="135" spans="1:22" s="49" customFormat="1" ht="27.75" customHeight="1" x14ac:dyDescent="0.2">
      <c r="A135" s="42"/>
      <c r="B135" s="43"/>
      <c r="C135" s="76" t="s">
        <v>238</v>
      </c>
      <c r="D135" s="121" t="s">
        <v>239</v>
      </c>
      <c r="E135" s="121"/>
      <c r="F135" s="121"/>
      <c r="G135" s="46"/>
      <c r="H135" s="47">
        <f t="shared" si="16"/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8" t="s">
        <v>191</v>
      </c>
      <c r="V135" s="48" t="s">
        <v>23</v>
      </c>
    </row>
    <row r="136" spans="1:22" x14ac:dyDescent="0.25">
      <c r="A136" s="50"/>
      <c r="B136" s="34">
        <v>6.2</v>
      </c>
      <c r="C136" s="35" t="s">
        <v>240</v>
      </c>
      <c r="D136" s="35"/>
      <c r="E136" s="35"/>
      <c r="F136" s="37"/>
      <c r="G136" s="38"/>
      <c r="H136" s="39">
        <f t="shared" si="16"/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97" t="s">
        <v>22</v>
      </c>
      <c r="V136" s="97" t="s">
        <v>23</v>
      </c>
    </row>
    <row r="137" spans="1:22" ht="56.25" customHeight="1" x14ac:dyDescent="0.25">
      <c r="A137" s="50"/>
      <c r="B137" s="66">
        <v>6.9</v>
      </c>
      <c r="C137" s="74" t="s">
        <v>241</v>
      </c>
      <c r="D137" s="74"/>
      <c r="E137" s="74"/>
      <c r="F137" s="74"/>
      <c r="G137" s="38"/>
      <c r="H137" s="39">
        <f t="shared" si="16"/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1" t="s">
        <v>22</v>
      </c>
      <c r="V137" s="41" t="s">
        <v>23</v>
      </c>
    </row>
    <row r="138" spans="1:22" s="32" customFormat="1" ht="22.5" customHeight="1" x14ac:dyDescent="0.25">
      <c r="A138" s="122">
        <v>7</v>
      </c>
      <c r="B138" s="123" t="s">
        <v>242</v>
      </c>
      <c r="C138" s="124"/>
      <c r="D138" s="124"/>
      <c r="E138" s="124"/>
      <c r="F138" s="125"/>
      <c r="G138" s="28"/>
      <c r="H138" s="29">
        <f t="shared" si="16"/>
        <v>0</v>
      </c>
      <c r="I138" s="29">
        <f>SUM(I139:I141)</f>
        <v>0</v>
      </c>
      <c r="J138" s="29">
        <f>SUM(J139:J141)</f>
        <v>0</v>
      </c>
      <c r="K138" s="29">
        <f t="shared" ref="K138:T138" si="29">SUM(K139:K141)</f>
        <v>0</v>
      </c>
      <c r="L138" s="29">
        <f t="shared" si="29"/>
        <v>0</v>
      </c>
      <c r="M138" s="29">
        <f t="shared" si="29"/>
        <v>0</v>
      </c>
      <c r="N138" s="29">
        <f t="shared" si="29"/>
        <v>0</v>
      </c>
      <c r="O138" s="29">
        <f t="shared" si="29"/>
        <v>0</v>
      </c>
      <c r="P138" s="29">
        <f t="shared" si="29"/>
        <v>0</v>
      </c>
      <c r="Q138" s="29">
        <f t="shared" si="29"/>
        <v>0</v>
      </c>
      <c r="R138" s="29">
        <f t="shared" si="29"/>
        <v>0</v>
      </c>
      <c r="S138" s="29">
        <f t="shared" si="29"/>
        <v>0</v>
      </c>
      <c r="T138" s="30">
        <f t="shared" si="29"/>
        <v>0</v>
      </c>
      <c r="U138" s="126" t="s">
        <v>191</v>
      </c>
      <c r="V138" s="126" t="s">
        <v>23</v>
      </c>
    </row>
    <row r="139" spans="1:22" ht="30" customHeight="1" x14ac:dyDescent="0.25">
      <c r="A139" s="50"/>
      <c r="B139" s="66">
        <v>7.1</v>
      </c>
      <c r="C139" s="74" t="s">
        <v>243</v>
      </c>
      <c r="D139" s="74"/>
      <c r="E139" s="74"/>
      <c r="F139" s="74"/>
      <c r="G139" s="38"/>
      <c r="H139" s="39">
        <f t="shared" si="16"/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127" t="s">
        <v>191</v>
      </c>
      <c r="V139" s="127" t="s">
        <v>23</v>
      </c>
    </row>
    <row r="140" spans="1:22" ht="31.5" customHeight="1" x14ac:dyDescent="0.25">
      <c r="A140" s="50"/>
      <c r="B140" s="66">
        <v>7.2</v>
      </c>
      <c r="C140" s="74" t="s">
        <v>244</v>
      </c>
      <c r="D140" s="74"/>
      <c r="E140" s="74"/>
      <c r="F140" s="74"/>
      <c r="G140" s="38"/>
      <c r="H140" s="39">
        <f t="shared" si="16"/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127" t="s">
        <v>191</v>
      </c>
      <c r="V140" s="127" t="s">
        <v>23</v>
      </c>
    </row>
    <row r="141" spans="1:22" ht="28.5" customHeight="1" x14ac:dyDescent="0.25">
      <c r="A141" s="50"/>
      <c r="B141" s="66">
        <v>7.3</v>
      </c>
      <c r="C141" s="74" t="s">
        <v>245</v>
      </c>
      <c r="D141" s="74"/>
      <c r="E141" s="74"/>
      <c r="F141" s="74"/>
      <c r="G141" s="38"/>
      <c r="H141" s="39">
        <f t="shared" si="16"/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127" t="s">
        <v>191</v>
      </c>
      <c r="V141" s="127" t="s">
        <v>23</v>
      </c>
    </row>
    <row r="142" spans="1:22" s="32" customFormat="1" ht="15.75" x14ac:dyDescent="0.25">
      <c r="A142" s="24">
        <v>8</v>
      </c>
      <c r="B142" s="25" t="s">
        <v>246</v>
      </c>
      <c r="C142" s="26"/>
      <c r="D142" s="26"/>
      <c r="E142" s="26"/>
      <c r="F142" s="27"/>
      <c r="G142" s="28"/>
      <c r="H142" s="29">
        <f t="shared" si="16"/>
        <v>77608570244</v>
      </c>
      <c r="I142" s="29">
        <f>SUM(I143,I154,I174)</f>
        <v>7228570442</v>
      </c>
      <c r="J142" s="29">
        <f>SUM(J143,J154,J174)</f>
        <v>6999855917</v>
      </c>
      <c r="K142" s="29">
        <f t="shared" ref="K142:T142" si="30">SUM(K143,K154,K174)</f>
        <v>6342122717</v>
      </c>
      <c r="L142" s="29">
        <f t="shared" si="30"/>
        <v>6550525930</v>
      </c>
      <c r="M142" s="29">
        <f t="shared" si="30"/>
        <v>7215016401</v>
      </c>
      <c r="N142" s="29">
        <f t="shared" si="30"/>
        <v>6707942901</v>
      </c>
      <c r="O142" s="29">
        <f t="shared" si="30"/>
        <v>6830275870</v>
      </c>
      <c r="P142" s="29">
        <f t="shared" si="30"/>
        <v>6012917526</v>
      </c>
      <c r="Q142" s="29">
        <f t="shared" si="30"/>
        <v>6308942666</v>
      </c>
      <c r="R142" s="29">
        <f t="shared" si="30"/>
        <v>5938003413</v>
      </c>
      <c r="S142" s="29">
        <f t="shared" si="30"/>
        <v>5745389020</v>
      </c>
      <c r="T142" s="30">
        <f t="shared" si="30"/>
        <v>5729007441</v>
      </c>
      <c r="U142" s="31"/>
      <c r="V142" s="31"/>
    </row>
    <row r="143" spans="1:22" x14ac:dyDescent="0.25">
      <c r="A143" s="50"/>
      <c r="B143" s="34">
        <v>8.1</v>
      </c>
      <c r="C143" s="128" t="s">
        <v>247</v>
      </c>
      <c r="D143" s="128"/>
      <c r="E143" s="128"/>
      <c r="F143" s="128"/>
      <c r="G143" s="38"/>
      <c r="H143" s="39">
        <f t="shared" si="16"/>
        <v>34456160842</v>
      </c>
      <c r="I143" s="39">
        <f>SUM(I144:I153)</f>
        <v>2757765402</v>
      </c>
      <c r="J143" s="39">
        <f t="shared" ref="J143:T143" si="31">SUM(J144:J153)</f>
        <v>3492341840</v>
      </c>
      <c r="K143" s="39">
        <f t="shared" si="31"/>
        <v>2636435581</v>
      </c>
      <c r="L143" s="39">
        <f t="shared" si="31"/>
        <v>3244394958</v>
      </c>
      <c r="M143" s="39">
        <f t="shared" si="31"/>
        <v>3179566200</v>
      </c>
      <c r="N143" s="39">
        <f t="shared" si="31"/>
        <v>3237310516</v>
      </c>
      <c r="O143" s="39">
        <f t="shared" si="31"/>
        <v>2916564347</v>
      </c>
      <c r="P143" s="39">
        <f t="shared" si="31"/>
        <v>2783058644</v>
      </c>
      <c r="Q143" s="39">
        <f t="shared" si="31"/>
        <v>2746766012</v>
      </c>
      <c r="R143" s="39">
        <f t="shared" si="31"/>
        <v>2320900500</v>
      </c>
      <c r="S143" s="39">
        <f t="shared" si="31"/>
        <v>2566039341</v>
      </c>
      <c r="T143" s="40">
        <f t="shared" si="31"/>
        <v>2575017501</v>
      </c>
      <c r="U143" s="41" t="s">
        <v>185</v>
      </c>
      <c r="V143" s="41" t="s">
        <v>23</v>
      </c>
    </row>
    <row r="144" spans="1:22" s="49" customFormat="1" ht="12.75" x14ac:dyDescent="0.2">
      <c r="A144" s="42"/>
      <c r="B144" s="43"/>
      <c r="C144" s="60" t="s">
        <v>248</v>
      </c>
      <c r="D144" s="61" t="s">
        <v>249</v>
      </c>
      <c r="E144" s="61"/>
      <c r="F144" s="61"/>
      <c r="G144" s="46"/>
      <c r="H144" s="47">
        <f t="shared" si="16"/>
        <v>26218738379</v>
      </c>
      <c r="I144" s="47">
        <v>2107100677</v>
      </c>
      <c r="J144" s="47">
        <v>2716682255</v>
      </c>
      <c r="K144" s="47">
        <v>2061195917</v>
      </c>
      <c r="L144" s="47">
        <v>2432969034</v>
      </c>
      <c r="M144" s="47">
        <v>2586640590</v>
      </c>
      <c r="N144" s="47">
        <v>2531069896</v>
      </c>
      <c r="O144" s="47">
        <v>2067930678</v>
      </c>
      <c r="P144" s="47">
        <v>2134078480</v>
      </c>
      <c r="Q144" s="47">
        <v>2032862458</v>
      </c>
      <c r="R144" s="47">
        <v>1666486460</v>
      </c>
      <c r="S144" s="47">
        <v>1951227121</v>
      </c>
      <c r="T144" s="47">
        <v>1930494813</v>
      </c>
      <c r="U144" s="99" t="s">
        <v>185</v>
      </c>
      <c r="V144" s="99" t="s">
        <v>23</v>
      </c>
    </row>
    <row r="145" spans="1:22" s="49" customFormat="1" ht="12.75" x14ac:dyDescent="0.2">
      <c r="A145" s="42"/>
      <c r="B145" s="43"/>
      <c r="C145" s="60" t="s">
        <v>250</v>
      </c>
      <c r="D145" s="61" t="s">
        <v>251</v>
      </c>
      <c r="E145" s="61"/>
      <c r="F145" s="61"/>
      <c r="G145" s="46"/>
      <c r="H145" s="47">
        <f t="shared" si="16"/>
        <v>1415570574</v>
      </c>
      <c r="I145" s="47">
        <v>115895554</v>
      </c>
      <c r="J145" s="47">
        <v>138139266</v>
      </c>
      <c r="K145" s="47">
        <v>113827143</v>
      </c>
      <c r="L145" s="47">
        <v>127957142</v>
      </c>
      <c r="M145" s="47">
        <v>129331766</v>
      </c>
      <c r="N145" s="47">
        <v>129113335</v>
      </c>
      <c r="O145" s="47">
        <v>115369228</v>
      </c>
      <c r="P145" s="47">
        <v>119007639</v>
      </c>
      <c r="Q145" s="47">
        <v>113200736</v>
      </c>
      <c r="R145" s="47">
        <v>95356267</v>
      </c>
      <c r="S145" s="47">
        <v>109762439</v>
      </c>
      <c r="T145" s="47">
        <v>108610059</v>
      </c>
      <c r="U145" s="99" t="s">
        <v>185</v>
      </c>
      <c r="V145" s="99" t="s">
        <v>23</v>
      </c>
    </row>
    <row r="146" spans="1:22" s="49" customFormat="1" ht="12.75" x14ac:dyDescent="0.2">
      <c r="A146" s="42"/>
      <c r="B146" s="43"/>
      <c r="C146" s="60" t="s">
        <v>252</v>
      </c>
      <c r="D146" s="45" t="s">
        <v>253</v>
      </c>
      <c r="E146" s="45"/>
      <c r="F146" s="45"/>
      <c r="G146" s="46"/>
      <c r="H146" s="47">
        <f t="shared" si="16"/>
        <v>407433401</v>
      </c>
      <c r="I146" s="47">
        <v>32378646</v>
      </c>
      <c r="J146" s="47">
        <v>39655547</v>
      </c>
      <c r="K146" s="47">
        <v>35861266</v>
      </c>
      <c r="L146" s="47">
        <v>30133269</v>
      </c>
      <c r="M146" s="47">
        <v>38854888</v>
      </c>
      <c r="N146" s="47">
        <v>26422854</v>
      </c>
      <c r="O146" s="47">
        <v>32158691</v>
      </c>
      <c r="P146" s="47">
        <v>34445041</v>
      </c>
      <c r="Q146" s="47">
        <v>33757690</v>
      </c>
      <c r="R146" s="47">
        <v>38202254</v>
      </c>
      <c r="S146" s="47">
        <v>32325319</v>
      </c>
      <c r="T146" s="47">
        <v>33237936</v>
      </c>
      <c r="U146" s="99" t="s">
        <v>185</v>
      </c>
      <c r="V146" s="99" t="s">
        <v>23</v>
      </c>
    </row>
    <row r="147" spans="1:22" s="49" customFormat="1" ht="12.75" x14ac:dyDescent="0.2">
      <c r="A147" s="42"/>
      <c r="B147" s="43"/>
      <c r="C147" s="60" t="s">
        <v>254</v>
      </c>
      <c r="D147" s="45" t="s">
        <v>255</v>
      </c>
      <c r="E147" s="45"/>
      <c r="F147" s="45"/>
      <c r="G147" s="46"/>
      <c r="H147" s="47">
        <f t="shared" ref="H147:H199" si="32">SUM(I147:T147)</f>
        <v>110533248</v>
      </c>
      <c r="I147" s="47">
        <v>9211104</v>
      </c>
      <c r="J147" s="47">
        <v>9211104</v>
      </c>
      <c r="K147" s="47">
        <v>9211104</v>
      </c>
      <c r="L147" s="47">
        <v>9211104</v>
      </c>
      <c r="M147" s="47">
        <v>9211104</v>
      </c>
      <c r="N147" s="47">
        <v>9211104</v>
      </c>
      <c r="O147" s="47">
        <v>9211104</v>
      </c>
      <c r="P147" s="47">
        <v>9211104</v>
      </c>
      <c r="Q147" s="47">
        <v>9211104</v>
      </c>
      <c r="R147" s="47">
        <v>9211104</v>
      </c>
      <c r="S147" s="47">
        <v>9211104</v>
      </c>
      <c r="T147" s="47">
        <v>9211104</v>
      </c>
      <c r="U147" s="99" t="s">
        <v>185</v>
      </c>
      <c r="V147" s="99" t="s">
        <v>23</v>
      </c>
    </row>
    <row r="148" spans="1:22" s="49" customFormat="1" ht="12.75" x14ac:dyDescent="0.2">
      <c r="A148" s="42"/>
      <c r="B148" s="43"/>
      <c r="C148" s="60" t="s">
        <v>256</v>
      </c>
      <c r="D148" s="61" t="s">
        <v>257</v>
      </c>
      <c r="E148" s="61"/>
      <c r="F148" s="61"/>
      <c r="G148" s="46"/>
      <c r="H148" s="47">
        <f t="shared" si="32"/>
        <v>1390086860</v>
      </c>
      <c r="I148" s="47">
        <v>124986550</v>
      </c>
      <c r="J148" s="47">
        <v>81671543</v>
      </c>
      <c r="K148" s="47">
        <v>81671543</v>
      </c>
      <c r="L148" s="47">
        <v>204455083</v>
      </c>
      <c r="M148" s="47">
        <v>81671543</v>
      </c>
      <c r="N148" s="47">
        <v>81671543</v>
      </c>
      <c r="O148" s="47">
        <v>239753781</v>
      </c>
      <c r="P148" s="47">
        <v>81671543</v>
      </c>
      <c r="Q148" s="47">
        <v>81671543</v>
      </c>
      <c r="R148" s="47">
        <v>167519102</v>
      </c>
      <c r="S148" s="47">
        <v>81671543</v>
      </c>
      <c r="T148" s="47">
        <v>81671543</v>
      </c>
      <c r="U148" s="99" t="s">
        <v>185</v>
      </c>
      <c r="V148" s="99" t="s">
        <v>23</v>
      </c>
    </row>
    <row r="149" spans="1:22" s="49" customFormat="1" ht="12.75" x14ac:dyDescent="0.2">
      <c r="A149" s="42"/>
      <c r="B149" s="43"/>
      <c r="C149" s="60" t="s">
        <v>258</v>
      </c>
      <c r="D149" s="45" t="s">
        <v>259</v>
      </c>
      <c r="E149" s="45"/>
      <c r="F149" s="45"/>
      <c r="G149" s="46"/>
      <c r="H149" s="47">
        <f t="shared" si="32"/>
        <v>445623938</v>
      </c>
      <c r="I149" s="47">
        <v>37572728</v>
      </c>
      <c r="J149" s="47">
        <v>41600596</v>
      </c>
      <c r="K149" s="47">
        <v>36409919</v>
      </c>
      <c r="L149" s="47">
        <v>33370865</v>
      </c>
      <c r="M149" s="47">
        <v>39068116</v>
      </c>
      <c r="N149" s="47">
        <v>35420376</v>
      </c>
      <c r="O149" s="47">
        <v>37205734</v>
      </c>
      <c r="P149" s="47">
        <v>36947829</v>
      </c>
      <c r="Q149" s="47">
        <v>35647751</v>
      </c>
      <c r="R149" s="47">
        <v>37404316</v>
      </c>
      <c r="S149" s="47">
        <v>35939830</v>
      </c>
      <c r="T149" s="47">
        <v>39035878</v>
      </c>
      <c r="U149" s="99" t="s">
        <v>185</v>
      </c>
      <c r="V149" s="99" t="s">
        <v>23</v>
      </c>
    </row>
    <row r="150" spans="1:22" s="49" customFormat="1" ht="12.75" x14ac:dyDescent="0.2">
      <c r="A150" s="42"/>
      <c r="B150" s="43"/>
      <c r="C150" s="60" t="s">
        <v>260</v>
      </c>
      <c r="D150" s="45" t="s">
        <v>261</v>
      </c>
      <c r="E150" s="45"/>
      <c r="F150" s="45"/>
      <c r="G150" s="46"/>
      <c r="H150" s="47">
        <f t="shared" si="32"/>
        <v>813900188</v>
      </c>
      <c r="I150" s="47">
        <v>67858907</v>
      </c>
      <c r="J150" s="47">
        <v>72299935</v>
      </c>
      <c r="K150" s="47">
        <v>67342272</v>
      </c>
      <c r="L150" s="47">
        <v>62876271</v>
      </c>
      <c r="M150" s="47">
        <v>69325469</v>
      </c>
      <c r="N150" s="47">
        <v>64804221</v>
      </c>
      <c r="O150" s="47">
        <v>67051179</v>
      </c>
      <c r="P150" s="47">
        <v>67261730</v>
      </c>
      <c r="Q150" s="47">
        <v>68639305</v>
      </c>
      <c r="R150" s="47">
        <v>69628048</v>
      </c>
      <c r="S150" s="47">
        <v>66946571</v>
      </c>
      <c r="T150" s="47">
        <v>69866280</v>
      </c>
      <c r="U150" s="99" t="s">
        <v>185</v>
      </c>
      <c r="V150" s="99" t="s">
        <v>23</v>
      </c>
    </row>
    <row r="151" spans="1:22" s="49" customFormat="1" ht="12.75" x14ac:dyDescent="0.2">
      <c r="A151" s="42"/>
      <c r="B151" s="43"/>
      <c r="C151" s="60" t="s">
        <v>262</v>
      </c>
      <c r="D151" s="111" t="s">
        <v>263</v>
      </c>
      <c r="E151" s="111"/>
      <c r="F151" s="111"/>
      <c r="G151" s="46"/>
      <c r="H151" s="47">
        <f t="shared" si="32"/>
        <v>75527632</v>
      </c>
      <c r="I151" s="47">
        <v>9845061</v>
      </c>
      <c r="J151" s="47">
        <v>5700829</v>
      </c>
      <c r="K151" s="47">
        <v>7621213</v>
      </c>
      <c r="L151" s="47">
        <v>2783783</v>
      </c>
      <c r="M151" s="47">
        <v>7991676</v>
      </c>
      <c r="N151" s="47">
        <v>4823920</v>
      </c>
      <c r="O151" s="47">
        <v>7303964</v>
      </c>
      <c r="P151" s="47">
        <v>3568832</v>
      </c>
      <c r="Q151" s="47">
        <v>8019304</v>
      </c>
      <c r="R151" s="47">
        <v>3453084</v>
      </c>
      <c r="S151" s="47">
        <v>9352654</v>
      </c>
      <c r="T151" s="47">
        <v>5063312</v>
      </c>
      <c r="U151" s="99" t="s">
        <v>185</v>
      </c>
      <c r="V151" s="99" t="s">
        <v>23</v>
      </c>
    </row>
    <row r="152" spans="1:22" s="49" customFormat="1" ht="25.5" customHeight="1" x14ac:dyDescent="0.2">
      <c r="A152" s="42"/>
      <c r="B152" s="43"/>
      <c r="C152" s="60" t="s">
        <v>264</v>
      </c>
      <c r="D152" s="111" t="s">
        <v>265</v>
      </c>
      <c r="E152" s="111"/>
      <c r="F152" s="111"/>
      <c r="G152" s="46"/>
      <c r="H152" s="47">
        <f t="shared" si="32"/>
        <v>3541083162</v>
      </c>
      <c r="I152" s="47">
        <v>249434258</v>
      </c>
      <c r="J152" s="47">
        <v>384025215</v>
      </c>
      <c r="K152" s="47">
        <v>220364640</v>
      </c>
      <c r="L152" s="47">
        <v>337449315</v>
      </c>
      <c r="M152" s="47">
        <v>214367756</v>
      </c>
      <c r="N152" s="47">
        <v>351469962</v>
      </c>
      <c r="O152" s="47">
        <v>337565488</v>
      </c>
      <c r="P152" s="47">
        <v>293675278</v>
      </c>
      <c r="Q152" s="47">
        <v>360532026</v>
      </c>
      <c r="R152" s="47">
        <v>230603069</v>
      </c>
      <c r="S152" s="47">
        <v>266608510</v>
      </c>
      <c r="T152" s="47">
        <v>294987645</v>
      </c>
      <c r="U152" s="99" t="s">
        <v>185</v>
      </c>
      <c r="V152" s="99" t="s">
        <v>23</v>
      </c>
    </row>
    <row r="153" spans="1:22" s="49" customFormat="1" ht="12.75" x14ac:dyDescent="0.2">
      <c r="A153" s="42"/>
      <c r="B153" s="43"/>
      <c r="C153" s="60" t="s">
        <v>266</v>
      </c>
      <c r="D153" s="111" t="s">
        <v>267</v>
      </c>
      <c r="E153" s="111"/>
      <c r="F153" s="111"/>
      <c r="G153" s="46"/>
      <c r="H153" s="47">
        <f t="shared" si="32"/>
        <v>37663460</v>
      </c>
      <c r="I153" s="47">
        <v>3481917</v>
      </c>
      <c r="J153" s="47">
        <v>3355550</v>
      </c>
      <c r="K153" s="47">
        <v>2930564</v>
      </c>
      <c r="L153" s="47">
        <v>3189092</v>
      </c>
      <c r="M153" s="47">
        <v>3103292</v>
      </c>
      <c r="N153" s="47">
        <v>3303305</v>
      </c>
      <c r="O153" s="47">
        <v>3014500</v>
      </c>
      <c r="P153" s="47">
        <v>3191168</v>
      </c>
      <c r="Q153" s="47">
        <v>3224095</v>
      </c>
      <c r="R153" s="47">
        <v>3036796</v>
      </c>
      <c r="S153" s="47">
        <v>2994250</v>
      </c>
      <c r="T153" s="47">
        <v>2838931</v>
      </c>
      <c r="U153" s="99" t="s">
        <v>185</v>
      </c>
      <c r="V153" s="99" t="s">
        <v>23</v>
      </c>
    </row>
    <row r="154" spans="1:22" x14ac:dyDescent="0.25">
      <c r="A154" s="50"/>
      <c r="B154" s="34">
        <v>8.1999999999999993</v>
      </c>
      <c r="C154" s="35" t="s">
        <v>268</v>
      </c>
      <c r="D154" s="38"/>
      <c r="E154" s="38" t="s">
        <v>25</v>
      </c>
      <c r="F154" s="38"/>
      <c r="G154" s="38"/>
      <c r="H154" s="39">
        <f t="shared" si="32"/>
        <v>33772705247</v>
      </c>
      <c r="I154" s="39">
        <f>SUM(I155,I160:I161,I164:I165,I169,I172:I173)</f>
        <v>3714417874</v>
      </c>
      <c r="J154" s="39">
        <f t="shared" ref="J154:T154" si="33">SUM(J155,J160:J161,J164:J165,J169,J172:J173)</f>
        <v>2751126911</v>
      </c>
      <c r="K154" s="39">
        <f t="shared" si="33"/>
        <v>2918994154</v>
      </c>
      <c r="L154" s="39">
        <f t="shared" si="33"/>
        <v>2519437990</v>
      </c>
      <c r="M154" s="39">
        <f t="shared" si="33"/>
        <v>3248757219</v>
      </c>
      <c r="N154" s="39">
        <f t="shared" si="33"/>
        <v>2683939403</v>
      </c>
      <c r="O154" s="39">
        <f t="shared" si="33"/>
        <v>3127018541</v>
      </c>
      <c r="P154" s="39">
        <f t="shared" si="33"/>
        <v>2443165900</v>
      </c>
      <c r="Q154" s="39">
        <f t="shared" si="33"/>
        <v>2775483672</v>
      </c>
      <c r="R154" s="39">
        <f t="shared" si="33"/>
        <v>2830409931</v>
      </c>
      <c r="S154" s="39">
        <f t="shared" si="33"/>
        <v>2392656697</v>
      </c>
      <c r="T154" s="40">
        <f t="shared" si="33"/>
        <v>2367296955</v>
      </c>
      <c r="U154" s="41" t="s">
        <v>185</v>
      </c>
      <c r="V154" s="41" t="s">
        <v>186</v>
      </c>
    </row>
    <row r="155" spans="1:22" s="49" customFormat="1" ht="27" customHeight="1" x14ac:dyDescent="0.2">
      <c r="A155" s="42"/>
      <c r="B155" s="43"/>
      <c r="C155" s="44" t="s">
        <v>269</v>
      </c>
      <c r="D155" s="45" t="s">
        <v>270</v>
      </c>
      <c r="E155" s="45"/>
      <c r="F155" s="45"/>
      <c r="G155" s="46"/>
      <c r="H155" s="47">
        <f t="shared" si="32"/>
        <v>16572489236</v>
      </c>
      <c r="I155" s="47">
        <f>SUM(I156:I159)</f>
        <v>1690201032</v>
      </c>
      <c r="J155" s="47">
        <f t="shared" ref="J155:T155" si="34">SUM(J156:J159)</f>
        <v>1237742529</v>
      </c>
      <c r="K155" s="47">
        <f t="shared" si="34"/>
        <v>1337989934</v>
      </c>
      <c r="L155" s="47">
        <f t="shared" si="34"/>
        <v>1058964963</v>
      </c>
      <c r="M155" s="47">
        <f t="shared" si="34"/>
        <v>1760405918</v>
      </c>
      <c r="N155" s="47">
        <f t="shared" si="34"/>
        <v>1197748165</v>
      </c>
      <c r="O155" s="47">
        <f t="shared" si="34"/>
        <v>1689251639</v>
      </c>
      <c r="P155" s="47">
        <f t="shared" si="34"/>
        <v>1023954274</v>
      </c>
      <c r="Q155" s="47">
        <f t="shared" si="34"/>
        <v>1342215543</v>
      </c>
      <c r="R155" s="47">
        <f t="shared" si="34"/>
        <v>1343789799</v>
      </c>
      <c r="S155" s="47">
        <f t="shared" si="34"/>
        <v>1444978509</v>
      </c>
      <c r="T155" s="63">
        <f t="shared" si="34"/>
        <v>1445246931</v>
      </c>
      <c r="U155" s="99" t="s">
        <v>185</v>
      </c>
      <c r="V155" s="99" t="s">
        <v>186</v>
      </c>
    </row>
    <row r="156" spans="1:22" s="49" customFormat="1" ht="12.75" hidden="1" customHeight="1" x14ac:dyDescent="0.2">
      <c r="A156" s="42"/>
      <c r="B156" s="43"/>
      <c r="C156" s="44"/>
      <c r="D156" s="81" t="s">
        <v>271</v>
      </c>
      <c r="E156" s="129" t="s">
        <v>272</v>
      </c>
      <c r="F156" s="129"/>
      <c r="G156" s="46"/>
      <c r="H156" s="84">
        <f t="shared" si="32"/>
        <v>14497967552</v>
      </c>
      <c r="I156" s="84">
        <v>1445961768</v>
      </c>
      <c r="J156" s="84">
        <v>1080097704</v>
      </c>
      <c r="K156" s="84">
        <v>1180345109</v>
      </c>
      <c r="L156" s="84">
        <v>901320138</v>
      </c>
      <c r="M156" s="84">
        <v>1602761093</v>
      </c>
      <c r="N156" s="84">
        <v>1040103340</v>
      </c>
      <c r="O156" s="84">
        <v>1502822093</v>
      </c>
      <c r="P156" s="84">
        <v>895094170</v>
      </c>
      <c r="Q156" s="84">
        <v>1184570718</v>
      </c>
      <c r="R156" s="84">
        <v>1186144974</v>
      </c>
      <c r="S156" s="84">
        <v>1287333684</v>
      </c>
      <c r="T156" s="84">
        <v>1191412761</v>
      </c>
      <c r="U156" s="85" t="s">
        <v>185</v>
      </c>
      <c r="V156" s="85" t="s">
        <v>186</v>
      </c>
    </row>
    <row r="157" spans="1:22" s="49" customFormat="1" ht="12.75" hidden="1" customHeight="1" x14ac:dyDescent="0.2">
      <c r="A157" s="42"/>
      <c r="B157" s="43"/>
      <c r="C157" s="44"/>
      <c r="D157" s="81" t="s">
        <v>273</v>
      </c>
      <c r="E157" s="129" t="s">
        <v>274</v>
      </c>
      <c r="F157" s="129"/>
      <c r="G157" s="46"/>
      <c r="H157" s="84">
        <f t="shared" si="32"/>
        <v>873136535</v>
      </c>
      <c r="I157" s="84">
        <v>143923604</v>
      </c>
      <c r="J157" s="84">
        <v>57569442</v>
      </c>
      <c r="K157" s="84">
        <v>57569442</v>
      </c>
      <c r="L157" s="84">
        <v>57569442</v>
      </c>
      <c r="M157" s="84">
        <v>57569442</v>
      </c>
      <c r="N157" s="84">
        <v>57569442</v>
      </c>
      <c r="O157" s="84">
        <v>86354163</v>
      </c>
      <c r="P157" s="84">
        <v>28784721</v>
      </c>
      <c r="Q157" s="84">
        <v>57569442</v>
      </c>
      <c r="R157" s="84">
        <v>57569442</v>
      </c>
      <c r="S157" s="84">
        <v>57569442</v>
      </c>
      <c r="T157" s="84">
        <v>153518511</v>
      </c>
      <c r="U157" s="85" t="s">
        <v>185</v>
      </c>
      <c r="V157" s="85" t="s">
        <v>186</v>
      </c>
    </row>
    <row r="158" spans="1:22" s="49" customFormat="1" ht="12.75" hidden="1" customHeight="1" x14ac:dyDescent="0.2">
      <c r="A158" s="42"/>
      <c r="B158" s="43"/>
      <c r="C158" s="44"/>
      <c r="D158" s="81" t="s">
        <v>275</v>
      </c>
      <c r="E158" s="129" t="s">
        <v>276</v>
      </c>
      <c r="F158" s="129"/>
      <c r="G158" s="46"/>
      <c r="H158" s="84">
        <f t="shared" si="32"/>
        <v>635309846</v>
      </c>
      <c r="I158" s="84">
        <v>53048372</v>
      </c>
      <c r="J158" s="84">
        <v>52921310</v>
      </c>
      <c r="K158" s="84">
        <v>52921310</v>
      </c>
      <c r="L158" s="84">
        <v>52921310</v>
      </c>
      <c r="M158" s="84">
        <v>52921310</v>
      </c>
      <c r="N158" s="84">
        <v>52921310</v>
      </c>
      <c r="O158" s="84">
        <v>52921310</v>
      </c>
      <c r="P158" s="84">
        <v>52921310</v>
      </c>
      <c r="Q158" s="84">
        <v>52921310</v>
      </c>
      <c r="R158" s="84">
        <v>52921310</v>
      </c>
      <c r="S158" s="84">
        <v>52921310</v>
      </c>
      <c r="T158" s="84">
        <v>53048374</v>
      </c>
      <c r="U158" s="85" t="s">
        <v>185</v>
      </c>
      <c r="V158" s="85" t="s">
        <v>186</v>
      </c>
    </row>
    <row r="159" spans="1:22" s="49" customFormat="1" ht="12.75" hidden="1" customHeight="1" x14ac:dyDescent="0.2">
      <c r="A159" s="42"/>
      <c r="B159" s="43"/>
      <c r="C159" s="44"/>
      <c r="D159" s="81" t="s">
        <v>277</v>
      </c>
      <c r="E159" s="129" t="s">
        <v>278</v>
      </c>
      <c r="F159" s="129"/>
      <c r="G159" s="46"/>
      <c r="H159" s="84">
        <f t="shared" si="32"/>
        <v>566075303</v>
      </c>
      <c r="I159" s="84">
        <v>47267288</v>
      </c>
      <c r="J159" s="84">
        <v>47154073</v>
      </c>
      <c r="K159" s="84">
        <v>47154073</v>
      </c>
      <c r="L159" s="84">
        <v>47154073</v>
      </c>
      <c r="M159" s="84">
        <v>47154073</v>
      </c>
      <c r="N159" s="84">
        <v>47154073</v>
      </c>
      <c r="O159" s="84">
        <v>47154073</v>
      </c>
      <c r="P159" s="84">
        <v>47154073</v>
      </c>
      <c r="Q159" s="84">
        <v>47154073</v>
      </c>
      <c r="R159" s="84">
        <v>47154073</v>
      </c>
      <c r="S159" s="84">
        <v>47154073</v>
      </c>
      <c r="T159" s="84">
        <v>47267285</v>
      </c>
      <c r="U159" s="85" t="s">
        <v>185</v>
      </c>
      <c r="V159" s="85" t="s">
        <v>186</v>
      </c>
    </row>
    <row r="160" spans="1:22" s="49" customFormat="1" ht="25.5" customHeight="1" x14ac:dyDescent="0.2">
      <c r="A160" s="42"/>
      <c r="B160" s="43"/>
      <c r="C160" s="44" t="s">
        <v>279</v>
      </c>
      <c r="D160" s="45" t="s">
        <v>280</v>
      </c>
      <c r="E160" s="45"/>
      <c r="F160" s="45"/>
      <c r="G160" s="46"/>
      <c r="H160" s="47">
        <f t="shared" si="32"/>
        <v>3581148740</v>
      </c>
      <c r="I160" s="47">
        <v>782971210</v>
      </c>
      <c r="J160" s="47">
        <v>278698439</v>
      </c>
      <c r="K160" s="47">
        <v>346438160</v>
      </c>
      <c r="L160" s="47">
        <v>227325894</v>
      </c>
      <c r="M160" s="47">
        <v>254479295</v>
      </c>
      <c r="N160" s="47">
        <v>253083940</v>
      </c>
      <c r="O160" s="47">
        <v>203703286</v>
      </c>
      <c r="P160" s="47">
        <v>187189207</v>
      </c>
      <c r="Q160" s="47">
        <v>200662758</v>
      </c>
      <c r="R160" s="47">
        <v>253256954</v>
      </c>
      <c r="S160" s="47">
        <v>310793222</v>
      </c>
      <c r="T160" s="47">
        <v>282546375</v>
      </c>
      <c r="U160" s="99" t="s">
        <v>185</v>
      </c>
      <c r="V160" s="99" t="s">
        <v>186</v>
      </c>
    </row>
    <row r="161" spans="1:22" s="49" customFormat="1" ht="26.25" customHeight="1" x14ac:dyDescent="0.2">
      <c r="A161" s="42"/>
      <c r="B161" s="43"/>
      <c r="C161" s="44" t="s">
        <v>281</v>
      </c>
      <c r="D161" s="45" t="s">
        <v>282</v>
      </c>
      <c r="E161" s="45"/>
      <c r="F161" s="45"/>
      <c r="G161" s="46"/>
      <c r="H161" s="47">
        <f t="shared" si="32"/>
        <v>5751739904</v>
      </c>
      <c r="I161" s="47">
        <f>SUM(I162:I163)</f>
        <v>575173991</v>
      </c>
      <c r="J161" s="47">
        <f>SUM(J162:J163)</f>
        <v>575173991</v>
      </c>
      <c r="K161" s="47">
        <f t="shared" ref="K161:T161" si="35">SUM(K162:K163)</f>
        <v>575173991</v>
      </c>
      <c r="L161" s="47">
        <f t="shared" si="35"/>
        <v>575173991</v>
      </c>
      <c r="M161" s="47">
        <f t="shared" si="35"/>
        <v>575173991</v>
      </c>
      <c r="N161" s="47">
        <f t="shared" si="35"/>
        <v>575173991</v>
      </c>
      <c r="O161" s="47">
        <f t="shared" si="35"/>
        <v>575173991</v>
      </c>
      <c r="P161" s="47">
        <f t="shared" si="35"/>
        <v>575173991</v>
      </c>
      <c r="Q161" s="47">
        <f t="shared" si="35"/>
        <v>575173991</v>
      </c>
      <c r="R161" s="47">
        <f t="shared" si="35"/>
        <v>575173985</v>
      </c>
      <c r="S161" s="47">
        <f t="shared" si="35"/>
        <v>0</v>
      </c>
      <c r="T161" s="63">
        <f t="shared" si="35"/>
        <v>0</v>
      </c>
      <c r="U161" s="48" t="s">
        <v>185</v>
      </c>
      <c r="V161" s="48" t="s">
        <v>186</v>
      </c>
    </row>
    <row r="162" spans="1:22" hidden="1" x14ac:dyDescent="0.25">
      <c r="A162" s="78"/>
      <c r="B162" s="79"/>
      <c r="C162" s="80"/>
      <c r="D162" s="81" t="s">
        <v>283</v>
      </c>
      <c r="E162" s="129" t="s">
        <v>284</v>
      </c>
      <c r="F162" s="129"/>
      <c r="G162" s="80"/>
      <c r="H162" s="84">
        <f t="shared" si="32"/>
        <v>697194376</v>
      </c>
      <c r="I162" s="84">
        <v>69719438</v>
      </c>
      <c r="J162" s="84">
        <v>69719438</v>
      </c>
      <c r="K162" s="84">
        <v>69719438</v>
      </c>
      <c r="L162" s="84">
        <v>69719438</v>
      </c>
      <c r="M162" s="84">
        <v>69719438</v>
      </c>
      <c r="N162" s="84">
        <v>69719438</v>
      </c>
      <c r="O162" s="84">
        <v>69719438</v>
      </c>
      <c r="P162" s="84">
        <v>69719438</v>
      </c>
      <c r="Q162" s="84">
        <v>69719438</v>
      </c>
      <c r="R162" s="84">
        <v>69719434</v>
      </c>
      <c r="S162" s="47">
        <v>0</v>
      </c>
      <c r="T162" s="47">
        <v>0</v>
      </c>
      <c r="U162" s="85" t="s">
        <v>185</v>
      </c>
      <c r="V162" s="85" t="s">
        <v>186</v>
      </c>
    </row>
    <row r="163" spans="1:22" hidden="1" x14ac:dyDescent="0.25">
      <c r="A163" s="78"/>
      <c r="B163" s="79"/>
      <c r="C163" s="80"/>
      <c r="D163" s="81" t="s">
        <v>285</v>
      </c>
      <c r="E163" s="129" t="s">
        <v>286</v>
      </c>
      <c r="F163" s="129"/>
      <c r="G163" s="80"/>
      <c r="H163" s="84">
        <f t="shared" si="32"/>
        <v>5054545528</v>
      </c>
      <c r="I163" s="84">
        <v>505454553</v>
      </c>
      <c r="J163" s="84">
        <v>505454553</v>
      </c>
      <c r="K163" s="84">
        <v>505454553</v>
      </c>
      <c r="L163" s="84">
        <v>505454553</v>
      </c>
      <c r="M163" s="84">
        <v>505454553</v>
      </c>
      <c r="N163" s="84">
        <v>505454553</v>
      </c>
      <c r="O163" s="84">
        <v>505454553</v>
      </c>
      <c r="P163" s="84">
        <v>505454553</v>
      </c>
      <c r="Q163" s="84">
        <v>505454553</v>
      </c>
      <c r="R163" s="84">
        <v>505454551</v>
      </c>
      <c r="S163" s="47">
        <v>0</v>
      </c>
      <c r="T163" s="47">
        <v>0</v>
      </c>
      <c r="U163" s="85" t="s">
        <v>185</v>
      </c>
      <c r="V163" s="85" t="s">
        <v>186</v>
      </c>
    </row>
    <row r="164" spans="1:22" s="49" customFormat="1" ht="36.75" customHeight="1" x14ac:dyDescent="0.2">
      <c r="A164" s="42"/>
      <c r="B164" s="43"/>
      <c r="C164" s="44" t="s">
        <v>287</v>
      </c>
      <c r="D164" s="45" t="s">
        <v>288</v>
      </c>
      <c r="E164" s="45"/>
      <c r="F164" s="45"/>
      <c r="G164" s="46"/>
      <c r="H164" s="47">
        <f t="shared" si="32"/>
        <v>3720403677</v>
      </c>
      <c r="I164" s="47">
        <v>310033639</v>
      </c>
      <c r="J164" s="47">
        <v>310033639</v>
      </c>
      <c r="K164" s="47">
        <v>310033639</v>
      </c>
      <c r="L164" s="47">
        <v>310033639</v>
      </c>
      <c r="M164" s="47">
        <v>310033639</v>
      </c>
      <c r="N164" s="47">
        <v>310033639</v>
      </c>
      <c r="O164" s="47">
        <v>310033639</v>
      </c>
      <c r="P164" s="47">
        <v>310033639</v>
      </c>
      <c r="Q164" s="47">
        <v>310033639</v>
      </c>
      <c r="R164" s="47">
        <v>310033639</v>
      </c>
      <c r="S164" s="47">
        <v>310033639</v>
      </c>
      <c r="T164" s="47">
        <v>310033648</v>
      </c>
      <c r="U164" s="99" t="s">
        <v>185</v>
      </c>
      <c r="V164" s="99" t="s">
        <v>186</v>
      </c>
    </row>
    <row r="165" spans="1:22" s="49" customFormat="1" ht="12.75" x14ac:dyDescent="0.2">
      <c r="A165" s="42"/>
      <c r="B165" s="43"/>
      <c r="C165" s="44" t="s">
        <v>289</v>
      </c>
      <c r="D165" s="45" t="s">
        <v>290</v>
      </c>
      <c r="E165" s="45"/>
      <c r="F165" s="45"/>
      <c r="G165" s="46"/>
      <c r="H165" s="47">
        <f t="shared" si="32"/>
        <v>1331449827</v>
      </c>
      <c r="I165" s="47">
        <f>SUM(I166:I168)</f>
        <v>110954153</v>
      </c>
      <c r="J165" s="47">
        <f>SUM(J166:J168)</f>
        <v>110954153</v>
      </c>
      <c r="K165" s="47">
        <f t="shared" ref="K165:T165" si="36">SUM(K166:K168)</f>
        <v>110954153</v>
      </c>
      <c r="L165" s="47">
        <f t="shared" si="36"/>
        <v>110954153</v>
      </c>
      <c r="M165" s="47">
        <f t="shared" si="36"/>
        <v>110954153</v>
      </c>
      <c r="N165" s="47">
        <f t="shared" si="36"/>
        <v>110954153</v>
      </c>
      <c r="O165" s="47">
        <f t="shared" si="36"/>
        <v>110954153</v>
      </c>
      <c r="P165" s="47">
        <f t="shared" si="36"/>
        <v>110954153</v>
      </c>
      <c r="Q165" s="47">
        <f t="shared" si="36"/>
        <v>110954153</v>
      </c>
      <c r="R165" s="47">
        <f t="shared" si="36"/>
        <v>110954153</v>
      </c>
      <c r="S165" s="47">
        <f t="shared" si="36"/>
        <v>110954153</v>
      </c>
      <c r="T165" s="63">
        <f t="shared" si="36"/>
        <v>110954144</v>
      </c>
      <c r="U165" s="48" t="s">
        <v>185</v>
      </c>
      <c r="V165" s="48" t="s">
        <v>186</v>
      </c>
    </row>
    <row r="166" spans="1:22" ht="12" hidden="1" customHeight="1" x14ac:dyDescent="0.25">
      <c r="A166" s="78"/>
      <c r="B166" s="79"/>
      <c r="C166" s="80"/>
      <c r="D166" s="81" t="s">
        <v>291</v>
      </c>
      <c r="E166" s="129" t="s">
        <v>292</v>
      </c>
      <c r="F166" s="129"/>
      <c r="G166" s="80"/>
      <c r="H166" s="84">
        <f t="shared" si="32"/>
        <v>638925458</v>
      </c>
      <c r="I166" s="84">
        <v>53243788</v>
      </c>
      <c r="J166" s="84">
        <v>53243788</v>
      </c>
      <c r="K166" s="84">
        <v>53243788</v>
      </c>
      <c r="L166" s="84">
        <v>53243788</v>
      </c>
      <c r="M166" s="84">
        <v>53243788</v>
      </c>
      <c r="N166" s="84">
        <v>53243788</v>
      </c>
      <c r="O166" s="84">
        <v>53243788</v>
      </c>
      <c r="P166" s="84">
        <v>53243788</v>
      </c>
      <c r="Q166" s="84">
        <v>53243788</v>
      </c>
      <c r="R166" s="84">
        <v>53243788</v>
      </c>
      <c r="S166" s="84">
        <v>53243788</v>
      </c>
      <c r="T166" s="84">
        <v>53243790</v>
      </c>
      <c r="U166" s="85" t="s">
        <v>185</v>
      </c>
      <c r="V166" s="85" t="s">
        <v>186</v>
      </c>
    </row>
    <row r="167" spans="1:22" ht="12" hidden="1" customHeight="1" x14ac:dyDescent="0.25">
      <c r="A167" s="78"/>
      <c r="B167" s="79"/>
      <c r="C167" s="80"/>
      <c r="D167" s="81" t="s">
        <v>293</v>
      </c>
      <c r="E167" s="129" t="s">
        <v>294</v>
      </c>
      <c r="F167" s="129"/>
      <c r="G167" s="80"/>
      <c r="H167" s="84">
        <f t="shared" si="32"/>
        <v>405641886</v>
      </c>
      <c r="I167" s="84">
        <v>33803491</v>
      </c>
      <c r="J167" s="84">
        <v>33803491</v>
      </c>
      <c r="K167" s="84">
        <v>33803491</v>
      </c>
      <c r="L167" s="84">
        <v>33803491</v>
      </c>
      <c r="M167" s="84">
        <v>33803491</v>
      </c>
      <c r="N167" s="84">
        <v>33803491</v>
      </c>
      <c r="O167" s="84">
        <v>33803491</v>
      </c>
      <c r="P167" s="84">
        <v>33803491</v>
      </c>
      <c r="Q167" s="84">
        <v>33803491</v>
      </c>
      <c r="R167" s="84">
        <v>33803491</v>
      </c>
      <c r="S167" s="84">
        <v>33803491</v>
      </c>
      <c r="T167" s="84">
        <v>33803485</v>
      </c>
      <c r="U167" s="85" t="s">
        <v>185</v>
      </c>
      <c r="V167" s="85" t="s">
        <v>186</v>
      </c>
    </row>
    <row r="168" spans="1:22" ht="12" hidden="1" customHeight="1" x14ac:dyDescent="0.25">
      <c r="A168" s="78"/>
      <c r="B168" s="79"/>
      <c r="C168" s="80"/>
      <c r="D168" s="81" t="s">
        <v>295</v>
      </c>
      <c r="E168" s="129" t="s">
        <v>296</v>
      </c>
      <c r="F168" s="129"/>
      <c r="G168" s="80"/>
      <c r="H168" s="84">
        <f t="shared" si="32"/>
        <v>286882483</v>
      </c>
      <c r="I168" s="84">
        <v>23906874</v>
      </c>
      <c r="J168" s="84">
        <v>23906874</v>
      </c>
      <c r="K168" s="84">
        <v>23906874</v>
      </c>
      <c r="L168" s="84">
        <v>23906874</v>
      </c>
      <c r="M168" s="84">
        <v>23906874</v>
      </c>
      <c r="N168" s="84">
        <v>23906874</v>
      </c>
      <c r="O168" s="84">
        <v>23906874</v>
      </c>
      <c r="P168" s="84">
        <v>23906874</v>
      </c>
      <c r="Q168" s="84">
        <v>23906874</v>
      </c>
      <c r="R168" s="84">
        <v>23906874</v>
      </c>
      <c r="S168" s="84">
        <v>23906874</v>
      </c>
      <c r="T168" s="84">
        <v>23906869</v>
      </c>
      <c r="U168" s="85" t="s">
        <v>185</v>
      </c>
      <c r="V168" s="85" t="s">
        <v>186</v>
      </c>
    </row>
    <row r="169" spans="1:22" s="49" customFormat="1" ht="30" customHeight="1" x14ac:dyDescent="0.2">
      <c r="A169" s="42"/>
      <c r="B169" s="43"/>
      <c r="C169" s="44" t="s">
        <v>297</v>
      </c>
      <c r="D169" s="45" t="s">
        <v>298</v>
      </c>
      <c r="E169" s="45"/>
      <c r="F169" s="45"/>
      <c r="G169" s="46"/>
      <c r="H169" s="47">
        <f t="shared" si="32"/>
        <v>267773957</v>
      </c>
      <c r="I169" s="47">
        <f>SUM(I170:I171)</f>
        <v>28190728</v>
      </c>
      <c r="J169" s="47">
        <f>SUM(J170:J171)</f>
        <v>21631039</v>
      </c>
      <c r="K169" s="47">
        <f t="shared" ref="K169:T169" si="37">SUM(K170:K171)</f>
        <v>21511156</v>
      </c>
      <c r="L169" s="47">
        <f t="shared" si="37"/>
        <v>20092229</v>
      </c>
      <c r="M169" s="47">
        <f t="shared" si="37"/>
        <v>20817102</v>
      </c>
      <c r="N169" s="47">
        <f t="shared" si="37"/>
        <v>20052394</v>
      </c>
      <c r="O169" s="47">
        <f t="shared" si="37"/>
        <v>21008712</v>
      </c>
      <c r="P169" s="47">
        <f t="shared" si="37"/>
        <v>18967515</v>
      </c>
      <c r="Q169" s="47">
        <f t="shared" si="37"/>
        <v>19550467</v>
      </c>
      <c r="R169" s="47">
        <f t="shared" si="37"/>
        <v>20308284</v>
      </c>
      <c r="S169" s="47">
        <f t="shared" si="37"/>
        <v>26512824</v>
      </c>
      <c r="T169" s="63">
        <f t="shared" si="37"/>
        <v>29131507</v>
      </c>
      <c r="U169" s="48" t="s">
        <v>185</v>
      </c>
      <c r="V169" s="48" t="s">
        <v>186</v>
      </c>
    </row>
    <row r="170" spans="1:22" ht="13.5" hidden="1" customHeight="1" x14ac:dyDescent="0.25">
      <c r="A170" s="78"/>
      <c r="B170" s="79"/>
      <c r="C170" s="80"/>
      <c r="D170" s="81" t="s">
        <v>299</v>
      </c>
      <c r="E170" s="129" t="s">
        <v>300</v>
      </c>
      <c r="F170" s="129"/>
      <c r="G170" s="80"/>
      <c r="H170" s="84">
        <f t="shared" si="32"/>
        <v>147389784</v>
      </c>
      <c r="I170" s="84">
        <v>15688727</v>
      </c>
      <c r="J170" s="84">
        <v>10989594</v>
      </c>
      <c r="K170" s="84">
        <v>10989594</v>
      </c>
      <c r="L170" s="84">
        <v>10989594</v>
      </c>
      <c r="M170" s="84">
        <v>10989594</v>
      </c>
      <c r="N170" s="84">
        <v>10989594</v>
      </c>
      <c r="O170" s="84">
        <v>10466281</v>
      </c>
      <c r="P170" s="84">
        <v>10586517</v>
      </c>
      <c r="Q170" s="84">
        <v>10466281</v>
      </c>
      <c r="R170" s="84">
        <v>10466281</v>
      </c>
      <c r="S170" s="84">
        <v>16213337</v>
      </c>
      <c r="T170" s="84">
        <v>18554390</v>
      </c>
      <c r="U170" s="85" t="s">
        <v>185</v>
      </c>
      <c r="V170" s="85" t="s">
        <v>186</v>
      </c>
    </row>
    <row r="171" spans="1:22" ht="13.5" hidden="1" customHeight="1" x14ac:dyDescent="0.25">
      <c r="A171" s="78"/>
      <c r="B171" s="79"/>
      <c r="C171" s="80"/>
      <c r="D171" s="81" t="s">
        <v>301</v>
      </c>
      <c r="E171" s="129" t="s">
        <v>302</v>
      </c>
      <c r="F171" s="129"/>
      <c r="G171" s="80"/>
      <c r="H171" s="84">
        <f t="shared" si="32"/>
        <v>120384173</v>
      </c>
      <c r="I171" s="84">
        <v>12502001</v>
      </c>
      <c r="J171" s="84">
        <v>10641445</v>
      </c>
      <c r="K171" s="84">
        <v>10521562</v>
      </c>
      <c r="L171" s="84">
        <v>9102635</v>
      </c>
      <c r="M171" s="84">
        <v>9827508</v>
      </c>
      <c r="N171" s="84">
        <v>9062800</v>
      </c>
      <c r="O171" s="84">
        <v>10542431</v>
      </c>
      <c r="P171" s="84">
        <v>8380998</v>
      </c>
      <c r="Q171" s="84">
        <v>9084186</v>
      </c>
      <c r="R171" s="84">
        <v>9842003</v>
      </c>
      <c r="S171" s="84">
        <v>10299487</v>
      </c>
      <c r="T171" s="84">
        <v>10577117</v>
      </c>
      <c r="U171" s="85" t="s">
        <v>185</v>
      </c>
      <c r="V171" s="85" t="s">
        <v>186</v>
      </c>
    </row>
    <row r="172" spans="1:22" s="49" customFormat="1" ht="30" customHeight="1" x14ac:dyDescent="0.2">
      <c r="A172" s="42"/>
      <c r="B172" s="43"/>
      <c r="C172" s="44" t="s">
        <v>303</v>
      </c>
      <c r="D172" s="45" t="s">
        <v>304</v>
      </c>
      <c r="E172" s="45"/>
      <c r="F172" s="45"/>
      <c r="G172" s="46"/>
      <c r="H172" s="47">
        <f t="shared" si="32"/>
        <v>275087706</v>
      </c>
      <c r="I172" s="47">
        <v>27508771</v>
      </c>
      <c r="J172" s="47">
        <v>27508771</v>
      </c>
      <c r="K172" s="47">
        <v>27508771</v>
      </c>
      <c r="L172" s="47">
        <v>27508771</v>
      </c>
      <c r="M172" s="47">
        <v>27508771</v>
      </c>
      <c r="N172" s="47">
        <v>27508771</v>
      </c>
      <c r="O172" s="47">
        <v>27508771</v>
      </c>
      <c r="P172" s="47">
        <v>27508771</v>
      </c>
      <c r="Q172" s="47">
        <v>27508771</v>
      </c>
      <c r="R172" s="47">
        <v>27508767</v>
      </c>
      <c r="S172" s="47">
        <v>0</v>
      </c>
      <c r="T172" s="47">
        <v>0</v>
      </c>
      <c r="U172" s="99" t="s">
        <v>185</v>
      </c>
      <c r="V172" s="99" t="s">
        <v>186</v>
      </c>
    </row>
    <row r="173" spans="1:22" s="49" customFormat="1" ht="30.75" customHeight="1" x14ac:dyDescent="0.2">
      <c r="A173" s="42"/>
      <c r="B173" s="43"/>
      <c r="C173" s="44" t="s">
        <v>305</v>
      </c>
      <c r="D173" s="45" t="s">
        <v>306</v>
      </c>
      <c r="E173" s="45"/>
      <c r="F173" s="45"/>
      <c r="G173" s="46"/>
      <c r="H173" s="47">
        <f t="shared" si="32"/>
        <v>2272612200</v>
      </c>
      <c r="I173" s="47">
        <v>189384350</v>
      </c>
      <c r="J173" s="47">
        <v>189384350</v>
      </c>
      <c r="K173" s="47">
        <v>189384350</v>
      </c>
      <c r="L173" s="47">
        <v>189384350</v>
      </c>
      <c r="M173" s="47">
        <v>189384350</v>
      </c>
      <c r="N173" s="47">
        <v>189384350</v>
      </c>
      <c r="O173" s="47">
        <v>189384350</v>
      </c>
      <c r="P173" s="47">
        <v>189384350</v>
      </c>
      <c r="Q173" s="47">
        <v>189384350</v>
      </c>
      <c r="R173" s="47">
        <v>189384350</v>
      </c>
      <c r="S173" s="47">
        <v>189384350</v>
      </c>
      <c r="T173" s="47">
        <v>189384350</v>
      </c>
      <c r="U173" s="99" t="s">
        <v>185</v>
      </c>
      <c r="V173" s="99" t="s">
        <v>186</v>
      </c>
    </row>
    <row r="174" spans="1:22" x14ac:dyDescent="0.25">
      <c r="A174" s="50"/>
      <c r="B174" s="34">
        <v>8.3000000000000007</v>
      </c>
      <c r="C174" s="69" t="s">
        <v>307</v>
      </c>
      <c r="D174" s="69"/>
      <c r="E174" s="69"/>
      <c r="F174" s="69"/>
      <c r="G174" s="38"/>
      <c r="H174" s="39">
        <f t="shared" si="32"/>
        <v>9379704155</v>
      </c>
      <c r="I174" s="39">
        <f t="shared" ref="I174:T174" si="38">+I175+I187+I188+I189</f>
        <v>756387166</v>
      </c>
      <c r="J174" s="39">
        <f t="shared" si="38"/>
        <v>756387166</v>
      </c>
      <c r="K174" s="39">
        <f t="shared" si="38"/>
        <v>786692982</v>
      </c>
      <c r="L174" s="39">
        <f t="shared" si="38"/>
        <v>786692982</v>
      </c>
      <c r="M174" s="39">
        <f t="shared" si="38"/>
        <v>786692982</v>
      </c>
      <c r="N174" s="39">
        <f t="shared" si="38"/>
        <v>786692982</v>
      </c>
      <c r="O174" s="39">
        <f t="shared" si="38"/>
        <v>786692982</v>
      </c>
      <c r="P174" s="39">
        <f t="shared" si="38"/>
        <v>786692982</v>
      </c>
      <c r="Q174" s="39">
        <f t="shared" si="38"/>
        <v>786692982</v>
      </c>
      <c r="R174" s="39">
        <f t="shared" si="38"/>
        <v>786692982</v>
      </c>
      <c r="S174" s="39">
        <f t="shared" si="38"/>
        <v>786692982</v>
      </c>
      <c r="T174" s="39">
        <f t="shared" si="38"/>
        <v>786692985</v>
      </c>
      <c r="U174" s="41"/>
      <c r="V174" s="41" t="s">
        <v>186</v>
      </c>
    </row>
    <row r="175" spans="1:22" s="49" customFormat="1" ht="12.75" x14ac:dyDescent="0.2">
      <c r="A175" s="42"/>
      <c r="B175" s="130"/>
      <c r="C175" s="76" t="s">
        <v>308</v>
      </c>
      <c r="D175" s="76" t="s">
        <v>309</v>
      </c>
      <c r="E175" s="76"/>
      <c r="F175" s="76"/>
      <c r="G175" s="46"/>
      <c r="H175" s="47">
        <f t="shared" si="32"/>
        <v>9379704155</v>
      </c>
      <c r="I175" s="47">
        <f>SUM(I176,I177,I178,I179,I180,I181,I182,I183,I184,I185,I186)</f>
        <v>756387166</v>
      </c>
      <c r="J175" s="47">
        <f t="shared" ref="J175:T175" si="39">SUM(J176,J177,J178,J179,J180,J181,J182,J183,J184,J185,J186)</f>
        <v>756387166</v>
      </c>
      <c r="K175" s="47">
        <f t="shared" si="39"/>
        <v>786692982</v>
      </c>
      <c r="L175" s="47">
        <f t="shared" si="39"/>
        <v>786692982</v>
      </c>
      <c r="M175" s="47">
        <f t="shared" si="39"/>
        <v>786692982</v>
      </c>
      <c r="N175" s="47">
        <f t="shared" si="39"/>
        <v>786692982</v>
      </c>
      <c r="O175" s="47">
        <f t="shared" si="39"/>
        <v>786692982</v>
      </c>
      <c r="P175" s="47">
        <f t="shared" si="39"/>
        <v>786692982</v>
      </c>
      <c r="Q175" s="47">
        <f t="shared" si="39"/>
        <v>786692982</v>
      </c>
      <c r="R175" s="47">
        <f t="shared" si="39"/>
        <v>786692982</v>
      </c>
      <c r="S175" s="47">
        <f t="shared" si="39"/>
        <v>786692982</v>
      </c>
      <c r="T175" s="47">
        <f t="shared" si="39"/>
        <v>786692985</v>
      </c>
      <c r="U175" s="48" t="s">
        <v>185</v>
      </c>
      <c r="V175" s="48" t="s">
        <v>186</v>
      </c>
    </row>
    <row r="176" spans="1:22" ht="15" hidden="1" customHeight="1" x14ac:dyDescent="0.25">
      <c r="A176" s="78"/>
      <c r="B176" s="79"/>
      <c r="C176" s="131"/>
      <c r="D176" s="131" t="s">
        <v>310</v>
      </c>
      <c r="E176" s="132" t="s">
        <v>311</v>
      </c>
      <c r="F176" s="132"/>
      <c r="G176" s="80"/>
      <c r="H176" s="83">
        <f t="shared" si="32"/>
        <v>4492287399</v>
      </c>
      <c r="I176" s="84">
        <v>374357283</v>
      </c>
      <c r="J176" s="84">
        <v>374357283</v>
      </c>
      <c r="K176" s="84">
        <v>374357283</v>
      </c>
      <c r="L176" s="84">
        <v>374357283</v>
      </c>
      <c r="M176" s="84">
        <v>374357283</v>
      </c>
      <c r="N176" s="84">
        <v>374357283</v>
      </c>
      <c r="O176" s="84">
        <v>374357283</v>
      </c>
      <c r="P176" s="84">
        <v>374357283</v>
      </c>
      <c r="Q176" s="84">
        <v>374357283</v>
      </c>
      <c r="R176" s="84">
        <v>374357283</v>
      </c>
      <c r="S176" s="84">
        <v>374357283</v>
      </c>
      <c r="T176" s="84">
        <v>374357286</v>
      </c>
      <c r="U176" s="85" t="s">
        <v>185</v>
      </c>
      <c r="V176" s="85" t="s">
        <v>186</v>
      </c>
    </row>
    <row r="177" spans="1:22" ht="23.25" hidden="1" customHeight="1" x14ac:dyDescent="0.25">
      <c r="A177" s="78"/>
      <c r="B177" s="79"/>
      <c r="C177" s="131"/>
      <c r="D177" s="131" t="s">
        <v>312</v>
      </c>
      <c r="E177" s="132" t="s">
        <v>313</v>
      </c>
      <c r="F177" s="132"/>
      <c r="G177" s="80"/>
      <c r="H177" s="83">
        <f t="shared" si="32"/>
        <v>4068623226</v>
      </c>
      <c r="I177" s="84">
        <v>339051936</v>
      </c>
      <c r="J177" s="84">
        <v>339051936</v>
      </c>
      <c r="K177" s="84">
        <v>339051936</v>
      </c>
      <c r="L177" s="84">
        <v>339051936</v>
      </c>
      <c r="M177" s="84">
        <v>339051936</v>
      </c>
      <c r="N177" s="84">
        <v>339051936</v>
      </c>
      <c r="O177" s="84">
        <v>339051936</v>
      </c>
      <c r="P177" s="84">
        <v>339051936</v>
      </c>
      <c r="Q177" s="84">
        <v>339051936</v>
      </c>
      <c r="R177" s="84">
        <v>339051936</v>
      </c>
      <c r="S177" s="84">
        <v>339051936</v>
      </c>
      <c r="T177" s="84">
        <v>339051930</v>
      </c>
      <c r="U177" s="85" t="s">
        <v>185</v>
      </c>
      <c r="V177" s="85" t="s">
        <v>186</v>
      </c>
    </row>
    <row r="178" spans="1:22" ht="15" hidden="1" customHeight="1" x14ac:dyDescent="0.25">
      <c r="A178" s="78"/>
      <c r="B178" s="79"/>
      <c r="C178" s="133"/>
      <c r="D178" s="131" t="s">
        <v>314</v>
      </c>
      <c r="E178" s="132" t="s">
        <v>315</v>
      </c>
      <c r="F178" s="132"/>
      <c r="G178" s="80"/>
      <c r="H178" s="83">
        <f t="shared" si="32"/>
        <v>294521401</v>
      </c>
      <c r="I178" s="84">
        <v>24543450</v>
      </c>
      <c r="J178" s="84">
        <v>24543450</v>
      </c>
      <c r="K178" s="84">
        <v>24543450</v>
      </c>
      <c r="L178" s="84">
        <v>24543450</v>
      </c>
      <c r="M178" s="84">
        <v>24543450</v>
      </c>
      <c r="N178" s="84">
        <v>24543450</v>
      </c>
      <c r="O178" s="84">
        <v>24543450</v>
      </c>
      <c r="P178" s="84">
        <v>24543450</v>
      </c>
      <c r="Q178" s="84">
        <v>24543450</v>
      </c>
      <c r="R178" s="84">
        <v>24543450</v>
      </c>
      <c r="S178" s="84">
        <v>24543450</v>
      </c>
      <c r="T178" s="84">
        <v>24543451</v>
      </c>
      <c r="U178" s="85" t="s">
        <v>185</v>
      </c>
      <c r="V178" s="85" t="s">
        <v>186</v>
      </c>
    </row>
    <row r="179" spans="1:22" hidden="1" x14ac:dyDescent="0.25">
      <c r="A179" s="78"/>
      <c r="B179" s="79"/>
      <c r="C179" s="133"/>
      <c r="D179" s="131" t="s">
        <v>316</v>
      </c>
      <c r="E179" s="132" t="s">
        <v>317</v>
      </c>
      <c r="F179" s="132"/>
      <c r="G179" s="80"/>
      <c r="H179" s="84">
        <f>SUM(I179:T179)</f>
        <v>127067982</v>
      </c>
      <c r="I179" s="84">
        <v>0</v>
      </c>
      <c r="J179" s="84">
        <v>0</v>
      </c>
      <c r="K179" s="84">
        <v>12706798</v>
      </c>
      <c r="L179" s="84">
        <v>12706798</v>
      </c>
      <c r="M179" s="84">
        <v>12706798</v>
      </c>
      <c r="N179" s="84">
        <v>12706798</v>
      </c>
      <c r="O179" s="84">
        <v>12706798</v>
      </c>
      <c r="P179" s="84">
        <v>12706798</v>
      </c>
      <c r="Q179" s="84">
        <v>12706798</v>
      </c>
      <c r="R179" s="84">
        <v>12706798</v>
      </c>
      <c r="S179" s="84">
        <v>12706798</v>
      </c>
      <c r="T179" s="84">
        <v>12706800</v>
      </c>
      <c r="U179" s="85" t="s">
        <v>185</v>
      </c>
      <c r="V179" s="85" t="s">
        <v>186</v>
      </c>
    </row>
    <row r="180" spans="1:22" ht="24.75" hidden="1" customHeight="1" x14ac:dyDescent="0.25">
      <c r="A180" s="78"/>
      <c r="B180" s="79"/>
      <c r="C180" s="133"/>
      <c r="D180" s="131" t="s">
        <v>318</v>
      </c>
      <c r="E180" s="132" t="s">
        <v>319</v>
      </c>
      <c r="F180" s="132"/>
      <c r="G180" s="80"/>
      <c r="H180" s="84">
        <f t="shared" ref="H180:H189" si="40">SUM(I180:T180)</f>
        <v>59394453</v>
      </c>
      <c r="I180" s="84">
        <v>4949538</v>
      </c>
      <c r="J180" s="84">
        <v>4949538</v>
      </c>
      <c r="K180" s="84">
        <v>4949538</v>
      </c>
      <c r="L180" s="84">
        <v>4949538</v>
      </c>
      <c r="M180" s="84">
        <v>4949538</v>
      </c>
      <c r="N180" s="84">
        <v>4949538</v>
      </c>
      <c r="O180" s="84">
        <v>4949538</v>
      </c>
      <c r="P180" s="84">
        <v>4949538</v>
      </c>
      <c r="Q180" s="84">
        <v>4949538</v>
      </c>
      <c r="R180" s="84">
        <v>4949538</v>
      </c>
      <c r="S180" s="84">
        <v>4949538</v>
      </c>
      <c r="T180" s="84">
        <v>4949535</v>
      </c>
      <c r="U180" s="85" t="s">
        <v>185</v>
      </c>
      <c r="V180" s="85" t="s">
        <v>186</v>
      </c>
    </row>
    <row r="181" spans="1:22" ht="15" hidden="1" customHeight="1" x14ac:dyDescent="0.25">
      <c r="A181" s="78"/>
      <c r="B181" s="79"/>
      <c r="C181" s="133"/>
      <c r="D181" s="131" t="s">
        <v>320</v>
      </c>
      <c r="E181" s="132" t="s">
        <v>321</v>
      </c>
      <c r="F181" s="132"/>
      <c r="G181" s="80"/>
      <c r="H181" s="84">
        <f t="shared" si="40"/>
        <v>83928199</v>
      </c>
      <c r="I181" s="84">
        <v>0</v>
      </c>
      <c r="J181" s="84">
        <v>0</v>
      </c>
      <c r="K181" s="84">
        <v>8392820</v>
      </c>
      <c r="L181" s="84">
        <v>8392820</v>
      </c>
      <c r="M181" s="84">
        <v>8392820</v>
      </c>
      <c r="N181" s="84">
        <v>8392820</v>
      </c>
      <c r="O181" s="84">
        <v>8392820</v>
      </c>
      <c r="P181" s="84">
        <v>8392820</v>
      </c>
      <c r="Q181" s="84">
        <v>8392820</v>
      </c>
      <c r="R181" s="84">
        <v>8392820</v>
      </c>
      <c r="S181" s="84">
        <v>8392820</v>
      </c>
      <c r="T181" s="84">
        <v>8392819</v>
      </c>
      <c r="U181" s="85" t="s">
        <v>185</v>
      </c>
      <c r="V181" s="85" t="s">
        <v>186</v>
      </c>
    </row>
    <row r="182" spans="1:22" ht="15" hidden="1" customHeight="1" x14ac:dyDescent="0.25">
      <c r="A182" s="78"/>
      <c r="B182" s="79"/>
      <c r="C182" s="133"/>
      <c r="D182" s="131" t="s">
        <v>322</v>
      </c>
      <c r="E182" s="132" t="s">
        <v>323</v>
      </c>
      <c r="F182" s="132"/>
      <c r="G182" s="80"/>
      <c r="H182" s="84">
        <f t="shared" si="40"/>
        <v>8757445</v>
      </c>
      <c r="I182" s="84">
        <v>0</v>
      </c>
      <c r="J182" s="84">
        <v>0</v>
      </c>
      <c r="K182" s="84">
        <v>875744</v>
      </c>
      <c r="L182" s="84">
        <v>875744</v>
      </c>
      <c r="M182" s="84">
        <v>875744</v>
      </c>
      <c r="N182" s="84">
        <v>875744</v>
      </c>
      <c r="O182" s="84">
        <v>875744</v>
      </c>
      <c r="P182" s="84">
        <v>875744</v>
      </c>
      <c r="Q182" s="84">
        <v>875744</v>
      </c>
      <c r="R182" s="84">
        <v>875744</v>
      </c>
      <c r="S182" s="84">
        <v>875744</v>
      </c>
      <c r="T182" s="84">
        <v>875749</v>
      </c>
      <c r="U182" s="85" t="s">
        <v>185</v>
      </c>
      <c r="V182" s="85" t="s">
        <v>186</v>
      </c>
    </row>
    <row r="183" spans="1:22" ht="15" hidden="1" customHeight="1" x14ac:dyDescent="0.25">
      <c r="A183" s="78"/>
      <c r="B183" s="79"/>
      <c r="C183" s="133"/>
      <c r="D183" s="131" t="s">
        <v>324</v>
      </c>
      <c r="E183" s="132" t="s">
        <v>325</v>
      </c>
      <c r="F183" s="132"/>
      <c r="G183" s="80"/>
      <c r="H183" s="84">
        <f t="shared" si="40"/>
        <v>83304538</v>
      </c>
      <c r="I183" s="84">
        <v>0</v>
      </c>
      <c r="J183" s="84">
        <v>0</v>
      </c>
      <c r="K183" s="84">
        <v>8330454</v>
      </c>
      <c r="L183" s="84">
        <v>8330454</v>
      </c>
      <c r="M183" s="84">
        <v>8330454</v>
      </c>
      <c r="N183" s="84">
        <v>8330454</v>
      </c>
      <c r="O183" s="84">
        <v>8330454</v>
      </c>
      <c r="P183" s="84">
        <v>8330454</v>
      </c>
      <c r="Q183" s="84">
        <v>8330454</v>
      </c>
      <c r="R183" s="84">
        <v>8330454</v>
      </c>
      <c r="S183" s="84">
        <v>8330454</v>
      </c>
      <c r="T183" s="84">
        <v>8330452</v>
      </c>
      <c r="U183" s="85" t="s">
        <v>185</v>
      </c>
      <c r="V183" s="85" t="s">
        <v>186</v>
      </c>
    </row>
    <row r="184" spans="1:22" ht="25.5" hidden="1" customHeight="1" x14ac:dyDescent="0.25">
      <c r="A184" s="78"/>
      <c r="B184" s="79"/>
      <c r="C184" s="133"/>
      <c r="D184" s="131" t="s">
        <v>326</v>
      </c>
      <c r="E184" s="132" t="s">
        <v>327</v>
      </c>
      <c r="F184" s="132"/>
      <c r="G184" s="80"/>
      <c r="H184" s="84">
        <f t="shared" si="40"/>
        <v>71084076</v>
      </c>
      <c r="I184" s="134">
        <v>5923673</v>
      </c>
      <c r="J184" s="134">
        <v>5923673</v>
      </c>
      <c r="K184" s="134">
        <v>5923673</v>
      </c>
      <c r="L184" s="134">
        <v>5923673</v>
      </c>
      <c r="M184" s="134">
        <v>5923673</v>
      </c>
      <c r="N184" s="134">
        <v>5923673</v>
      </c>
      <c r="O184" s="134">
        <v>5923673</v>
      </c>
      <c r="P184" s="134">
        <v>5923673</v>
      </c>
      <c r="Q184" s="134">
        <v>5923673</v>
      </c>
      <c r="R184" s="134">
        <v>5923673</v>
      </c>
      <c r="S184" s="134">
        <v>5923673</v>
      </c>
      <c r="T184" s="134">
        <v>5923673</v>
      </c>
      <c r="U184" s="85" t="s">
        <v>185</v>
      </c>
      <c r="V184" s="85" t="s">
        <v>186</v>
      </c>
    </row>
    <row r="185" spans="1:22" ht="15" hidden="1" customHeight="1" x14ac:dyDescent="0.25">
      <c r="A185" s="78"/>
      <c r="B185" s="79"/>
      <c r="C185" s="133"/>
      <c r="D185" s="131" t="s">
        <v>328</v>
      </c>
      <c r="E185" s="132" t="s">
        <v>329</v>
      </c>
      <c r="F185" s="132"/>
      <c r="G185" s="80"/>
      <c r="H185" s="84">
        <f t="shared" si="40"/>
        <v>9247692</v>
      </c>
      <c r="I185" s="134">
        <v>770641</v>
      </c>
      <c r="J185" s="134">
        <v>770641</v>
      </c>
      <c r="K185" s="134">
        <v>770641</v>
      </c>
      <c r="L185" s="134">
        <v>770641</v>
      </c>
      <c r="M185" s="134">
        <v>770641</v>
      </c>
      <c r="N185" s="134">
        <v>770641</v>
      </c>
      <c r="O185" s="134">
        <v>770641</v>
      </c>
      <c r="P185" s="134">
        <v>770641</v>
      </c>
      <c r="Q185" s="134">
        <v>770641</v>
      </c>
      <c r="R185" s="134">
        <v>770641</v>
      </c>
      <c r="S185" s="134">
        <v>770641</v>
      </c>
      <c r="T185" s="134">
        <v>770641</v>
      </c>
      <c r="U185" s="85" t="s">
        <v>185</v>
      </c>
      <c r="V185" s="85" t="s">
        <v>186</v>
      </c>
    </row>
    <row r="186" spans="1:22" ht="24.75" hidden="1" customHeight="1" x14ac:dyDescent="0.25">
      <c r="A186" s="78"/>
      <c r="B186" s="79"/>
      <c r="C186" s="133"/>
      <c r="D186" s="131" t="s">
        <v>330</v>
      </c>
      <c r="E186" s="132" t="s">
        <v>331</v>
      </c>
      <c r="F186" s="132"/>
      <c r="G186" s="80"/>
      <c r="H186" s="84">
        <f t="shared" si="40"/>
        <v>81487744</v>
      </c>
      <c r="I186" s="134">
        <v>6790645</v>
      </c>
      <c r="J186" s="134">
        <v>6790645</v>
      </c>
      <c r="K186" s="134">
        <v>6790645</v>
      </c>
      <c r="L186" s="134">
        <v>6790645</v>
      </c>
      <c r="M186" s="134">
        <v>6790645</v>
      </c>
      <c r="N186" s="134">
        <v>6790645</v>
      </c>
      <c r="O186" s="134">
        <v>6790645</v>
      </c>
      <c r="P186" s="134">
        <v>6790645</v>
      </c>
      <c r="Q186" s="134">
        <v>6790645</v>
      </c>
      <c r="R186" s="134">
        <v>6790645</v>
      </c>
      <c r="S186" s="134">
        <v>6790645</v>
      </c>
      <c r="T186" s="134">
        <v>6790649</v>
      </c>
      <c r="U186" s="85" t="s">
        <v>185</v>
      </c>
      <c r="V186" s="85" t="s">
        <v>186</v>
      </c>
    </row>
    <row r="187" spans="1:22" s="49" customFormat="1" ht="12.75" x14ac:dyDescent="0.2">
      <c r="A187" s="42"/>
      <c r="B187" s="130"/>
      <c r="C187" s="76" t="s">
        <v>332</v>
      </c>
      <c r="D187" s="135" t="s">
        <v>333</v>
      </c>
      <c r="E187" s="135"/>
      <c r="F187" s="135"/>
      <c r="G187" s="46"/>
      <c r="H187" s="84">
        <f t="shared" si="40"/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8" t="s">
        <v>191</v>
      </c>
      <c r="V187" s="48" t="s">
        <v>23</v>
      </c>
    </row>
    <row r="188" spans="1:22" s="49" customFormat="1" ht="12.75" x14ac:dyDescent="0.2">
      <c r="A188" s="42"/>
      <c r="B188" s="130"/>
      <c r="C188" s="76" t="s">
        <v>334</v>
      </c>
      <c r="D188" s="135" t="s">
        <v>335</v>
      </c>
      <c r="E188" s="135"/>
      <c r="F188" s="135"/>
      <c r="G188" s="46"/>
      <c r="H188" s="84">
        <f t="shared" si="40"/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8" t="s">
        <v>191</v>
      </c>
      <c r="V188" s="48" t="s">
        <v>23</v>
      </c>
    </row>
    <row r="189" spans="1:22" s="49" customFormat="1" ht="12.75" x14ac:dyDescent="0.2">
      <c r="A189" s="42"/>
      <c r="B189" s="130"/>
      <c r="C189" s="76" t="s">
        <v>336</v>
      </c>
      <c r="D189" s="135" t="s">
        <v>337</v>
      </c>
      <c r="E189" s="135"/>
      <c r="F189" s="135"/>
      <c r="G189" s="46"/>
      <c r="H189" s="84">
        <f t="shared" si="40"/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8" t="s">
        <v>191</v>
      </c>
      <c r="V189" s="48" t="s">
        <v>23</v>
      </c>
    </row>
    <row r="190" spans="1:22" s="32" customFormat="1" ht="32.25" customHeight="1" x14ac:dyDescent="0.25">
      <c r="A190" s="136">
        <v>9</v>
      </c>
      <c r="B190" s="137" t="s">
        <v>338</v>
      </c>
      <c r="C190" s="137"/>
      <c r="D190" s="137"/>
      <c r="E190" s="137"/>
      <c r="F190" s="137"/>
      <c r="G190" s="71"/>
      <c r="H190" s="29">
        <f t="shared" si="32"/>
        <v>0</v>
      </c>
      <c r="I190" s="29">
        <f t="shared" ref="I190:T190" si="41">SUM(I191:I196)</f>
        <v>0</v>
      </c>
      <c r="J190" s="29">
        <f t="shared" si="41"/>
        <v>0</v>
      </c>
      <c r="K190" s="29">
        <f t="shared" si="41"/>
        <v>0</v>
      </c>
      <c r="L190" s="29">
        <f t="shared" si="41"/>
        <v>0</v>
      </c>
      <c r="M190" s="29">
        <f t="shared" si="41"/>
        <v>0</v>
      </c>
      <c r="N190" s="29">
        <f t="shared" si="41"/>
        <v>0</v>
      </c>
      <c r="O190" s="29">
        <f t="shared" si="41"/>
        <v>0</v>
      </c>
      <c r="P190" s="29">
        <f t="shared" si="41"/>
        <v>0</v>
      </c>
      <c r="Q190" s="29">
        <f t="shared" si="41"/>
        <v>0</v>
      </c>
      <c r="R190" s="29">
        <f t="shared" si="41"/>
        <v>0</v>
      </c>
      <c r="S190" s="29">
        <f t="shared" si="41"/>
        <v>0</v>
      </c>
      <c r="T190" s="30">
        <f t="shared" si="41"/>
        <v>0</v>
      </c>
      <c r="U190" s="126" t="s">
        <v>191</v>
      </c>
      <c r="V190" s="126" t="s">
        <v>23</v>
      </c>
    </row>
    <row r="191" spans="1:22" ht="27.75" customHeight="1" x14ac:dyDescent="0.25">
      <c r="A191" s="73"/>
      <c r="B191" s="66">
        <v>9.1</v>
      </c>
      <c r="C191" s="138" t="s">
        <v>339</v>
      </c>
      <c r="D191" s="138"/>
      <c r="E191" s="138"/>
      <c r="F191" s="138"/>
      <c r="G191" s="38"/>
      <c r="H191" s="39">
        <f t="shared" si="32"/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127" t="s">
        <v>191</v>
      </c>
      <c r="V191" s="127" t="s">
        <v>23</v>
      </c>
    </row>
    <row r="192" spans="1:22" ht="14.25" customHeight="1" x14ac:dyDescent="0.25">
      <c r="A192" s="50"/>
      <c r="B192" s="66">
        <v>9.1999999999999993</v>
      </c>
      <c r="C192" s="38" t="s">
        <v>340</v>
      </c>
      <c r="D192" s="38"/>
      <c r="E192" s="38"/>
      <c r="F192" s="38"/>
      <c r="G192" s="38"/>
      <c r="H192" s="39">
        <f t="shared" si="32"/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127" t="s">
        <v>191</v>
      </c>
      <c r="V192" s="127" t="s">
        <v>23</v>
      </c>
    </row>
    <row r="193" spans="1:22" ht="13.5" customHeight="1" x14ac:dyDescent="0.25">
      <c r="A193" s="50"/>
      <c r="B193" s="66">
        <v>9.3000000000000007</v>
      </c>
      <c r="C193" s="38" t="s">
        <v>341</v>
      </c>
      <c r="D193" s="38"/>
      <c r="E193" s="38"/>
      <c r="F193" s="38"/>
      <c r="G193" s="38"/>
      <c r="H193" s="39">
        <f t="shared" si="32"/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127" t="s">
        <v>191</v>
      </c>
      <c r="V193" s="127" t="s">
        <v>23</v>
      </c>
    </row>
    <row r="194" spans="1:22" ht="12.75" customHeight="1" x14ac:dyDescent="0.25">
      <c r="A194" s="50"/>
      <c r="B194" s="66">
        <v>9.4</v>
      </c>
      <c r="C194" s="38" t="s">
        <v>342</v>
      </c>
      <c r="D194" s="38"/>
      <c r="E194" s="38"/>
      <c r="F194" s="38"/>
      <c r="G194" s="38"/>
      <c r="H194" s="39">
        <f t="shared" si="32"/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127" t="s">
        <v>191</v>
      </c>
      <c r="V194" s="127" t="s">
        <v>23</v>
      </c>
    </row>
    <row r="195" spans="1:22" ht="13.5" customHeight="1" x14ac:dyDescent="0.25">
      <c r="A195" s="50"/>
      <c r="B195" s="66">
        <v>9.5</v>
      </c>
      <c r="C195" s="38" t="s">
        <v>343</v>
      </c>
      <c r="D195" s="38"/>
      <c r="E195" s="38"/>
      <c r="F195" s="38"/>
      <c r="G195" s="38"/>
      <c r="H195" s="39">
        <f t="shared" si="32"/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127" t="s">
        <v>191</v>
      </c>
      <c r="V195" s="127" t="s">
        <v>23</v>
      </c>
    </row>
    <row r="196" spans="1:22" ht="18" customHeight="1" x14ac:dyDescent="0.25">
      <c r="A196" s="50"/>
      <c r="B196" s="66">
        <v>9.6</v>
      </c>
      <c r="C196" s="138" t="s">
        <v>344</v>
      </c>
      <c r="D196" s="138"/>
      <c r="E196" s="138"/>
      <c r="F196" s="138"/>
      <c r="G196" s="38"/>
      <c r="H196" s="39">
        <f t="shared" si="32"/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127" t="s">
        <v>191</v>
      </c>
      <c r="V196" s="127" t="s">
        <v>23</v>
      </c>
    </row>
    <row r="197" spans="1:22" s="32" customFormat="1" ht="15.75" x14ac:dyDescent="0.25">
      <c r="A197" s="136">
        <v>0</v>
      </c>
      <c r="B197" s="139" t="s">
        <v>345</v>
      </c>
      <c r="C197" s="139"/>
      <c r="D197" s="139"/>
      <c r="E197" s="139"/>
      <c r="F197" s="139"/>
      <c r="G197" s="28"/>
      <c r="H197" s="29">
        <f t="shared" si="32"/>
        <v>0</v>
      </c>
      <c r="I197" s="140">
        <f>SUM(I198:I199)</f>
        <v>0</v>
      </c>
      <c r="J197" s="140">
        <f>SUM(J198:J199)</f>
        <v>0</v>
      </c>
      <c r="K197" s="140">
        <f t="shared" ref="K197:T197" si="42">SUM(K198:K199)</f>
        <v>0</v>
      </c>
      <c r="L197" s="140">
        <f t="shared" si="42"/>
        <v>0</v>
      </c>
      <c r="M197" s="140">
        <f t="shared" si="42"/>
        <v>0</v>
      </c>
      <c r="N197" s="140">
        <f t="shared" si="42"/>
        <v>0</v>
      </c>
      <c r="O197" s="140">
        <f t="shared" si="42"/>
        <v>0</v>
      </c>
      <c r="P197" s="140">
        <f t="shared" si="42"/>
        <v>0</v>
      </c>
      <c r="Q197" s="140">
        <f t="shared" si="42"/>
        <v>0</v>
      </c>
      <c r="R197" s="140">
        <f t="shared" si="42"/>
        <v>0</v>
      </c>
      <c r="S197" s="140">
        <f t="shared" si="42"/>
        <v>0</v>
      </c>
      <c r="T197" s="141">
        <f t="shared" si="42"/>
        <v>0</v>
      </c>
      <c r="U197" s="142"/>
      <c r="V197" s="142" t="s">
        <v>23</v>
      </c>
    </row>
    <row r="198" spans="1:22" x14ac:dyDescent="0.25">
      <c r="A198" s="50"/>
      <c r="B198" s="36">
        <v>0.1</v>
      </c>
      <c r="C198" s="38" t="s">
        <v>346</v>
      </c>
      <c r="D198" s="38"/>
      <c r="E198" s="38"/>
      <c r="F198" s="38"/>
      <c r="G198" s="38"/>
      <c r="H198" s="39">
        <f t="shared" si="32"/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1" t="s">
        <v>347</v>
      </c>
      <c r="V198" s="41" t="s">
        <v>23</v>
      </c>
    </row>
    <row r="199" spans="1:22" x14ac:dyDescent="0.25">
      <c r="A199" s="50"/>
      <c r="B199" s="36">
        <v>0.2</v>
      </c>
      <c r="C199" s="38" t="s">
        <v>348</v>
      </c>
      <c r="D199" s="38"/>
      <c r="E199" s="38"/>
      <c r="F199" s="38"/>
      <c r="G199" s="38"/>
      <c r="H199" s="39">
        <f t="shared" si="32"/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1" t="s">
        <v>349</v>
      </c>
      <c r="V199" s="41" t="s">
        <v>23</v>
      </c>
    </row>
    <row r="1197" spans="1:23" s="144" customFormat="1" x14ac:dyDescent="0.25">
      <c r="A1197"/>
      <c r="B1197"/>
      <c r="C1197"/>
      <c r="D1197"/>
      <c r="E1197"/>
      <c r="F1197"/>
      <c r="G1197"/>
      <c r="H1197" s="143"/>
      <c r="P1197" s="144">
        <v>3796</v>
      </c>
      <c r="T1197" s="145"/>
      <c r="U1197"/>
      <c r="V1197"/>
      <c r="W1197"/>
    </row>
  </sheetData>
  <mergeCells count="143">
    <mergeCell ref="D189:F189"/>
    <mergeCell ref="B190:F190"/>
    <mergeCell ref="C191:F191"/>
    <mergeCell ref="C196:F196"/>
    <mergeCell ref="B197:F197"/>
    <mergeCell ref="E183:F183"/>
    <mergeCell ref="E184:F184"/>
    <mergeCell ref="E185:F185"/>
    <mergeCell ref="E186:F186"/>
    <mergeCell ref="D187:F187"/>
    <mergeCell ref="D188:F188"/>
    <mergeCell ref="E177:F177"/>
    <mergeCell ref="E178:F178"/>
    <mergeCell ref="E179:F179"/>
    <mergeCell ref="E180:F180"/>
    <mergeCell ref="E181:F181"/>
    <mergeCell ref="E182:F182"/>
    <mergeCell ref="E170:F170"/>
    <mergeCell ref="E171:F171"/>
    <mergeCell ref="D172:F172"/>
    <mergeCell ref="D173:F173"/>
    <mergeCell ref="C174:F174"/>
    <mergeCell ref="E176:F176"/>
    <mergeCell ref="D164:F164"/>
    <mergeCell ref="D165:F165"/>
    <mergeCell ref="E166:F166"/>
    <mergeCell ref="E167:F167"/>
    <mergeCell ref="E168:F168"/>
    <mergeCell ref="D169:F169"/>
    <mergeCell ref="E158:F158"/>
    <mergeCell ref="E159:F159"/>
    <mergeCell ref="D160:F160"/>
    <mergeCell ref="D161:F161"/>
    <mergeCell ref="E162:F162"/>
    <mergeCell ref="E163:F163"/>
    <mergeCell ref="D151:F151"/>
    <mergeCell ref="D152:F152"/>
    <mergeCell ref="D153:F153"/>
    <mergeCell ref="D155:F155"/>
    <mergeCell ref="E156:F156"/>
    <mergeCell ref="E157:F157"/>
    <mergeCell ref="D145:F145"/>
    <mergeCell ref="D146:F146"/>
    <mergeCell ref="D147:F147"/>
    <mergeCell ref="D148:F148"/>
    <mergeCell ref="D149:F149"/>
    <mergeCell ref="D150:F150"/>
    <mergeCell ref="C137:F137"/>
    <mergeCell ref="C139:F139"/>
    <mergeCell ref="C140:F140"/>
    <mergeCell ref="C141:F141"/>
    <mergeCell ref="C143:F143"/>
    <mergeCell ref="D144:F144"/>
    <mergeCell ref="E128:F128"/>
    <mergeCell ref="E129:F129"/>
    <mergeCell ref="E130:F130"/>
    <mergeCell ref="E132:F132"/>
    <mergeCell ref="E133:F133"/>
    <mergeCell ref="D135:F135"/>
    <mergeCell ref="E119:F119"/>
    <mergeCell ref="E123:F123"/>
    <mergeCell ref="E124:F124"/>
    <mergeCell ref="E125:F125"/>
    <mergeCell ref="E126:F126"/>
    <mergeCell ref="E127:F127"/>
    <mergeCell ref="C99:F99"/>
    <mergeCell ref="E103:F103"/>
    <mergeCell ref="E105:F105"/>
    <mergeCell ref="D109:F109"/>
    <mergeCell ref="D110:F110"/>
    <mergeCell ref="C111:F111"/>
    <mergeCell ref="E89:F89"/>
    <mergeCell ref="E90:F90"/>
    <mergeCell ref="E91:F91"/>
    <mergeCell ref="E93:F93"/>
    <mergeCell ref="D96:F96"/>
    <mergeCell ref="D98:F98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5:F45"/>
    <mergeCell ref="E46:F46"/>
    <mergeCell ref="E47:F47"/>
    <mergeCell ref="E48:F48"/>
    <mergeCell ref="E49:F49"/>
    <mergeCell ref="E50:F50"/>
    <mergeCell ref="C30:F30"/>
    <mergeCell ref="C34:F34"/>
    <mergeCell ref="C36:F36"/>
    <mergeCell ref="E40:F40"/>
    <mergeCell ref="E41:F41"/>
    <mergeCell ref="E44:F44"/>
    <mergeCell ref="D18:F18"/>
    <mergeCell ref="C20:F20"/>
    <mergeCell ref="D21:E21"/>
    <mergeCell ref="D22:E22"/>
    <mergeCell ref="D23:E23"/>
    <mergeCell ref="C25:F25"/>
    <mergeCell ref="D10:F10"/>
    <mergeCell ref="D12:F12"/>
    <mergeCell ref="D13:F13"/>
    <mergeCell ref="C14:F14"/>
    <mergeCell ref="D15:F15"/>
    <mergeCell ref="C16:F16"/>
    <mergeCell ref="F1:H1"/>
    <mergeCell ref="F2:H2"/>
    <mergeCell ref="F3:H3"/>
    <mergeCell ref="F4:H4"/>
    <mergeCell ref="A6:G6"/>
    <mergeCell ref="A7:G7"/>
  </mergeCells>
  <printOptions horizontalCentered="1"/>
  <pageMargins left="0.70866141732283472" right="0.27559055118110237" top="0.47244094488188981" bottom="0.74803149606299213" header="0.31496062992125984" footer="0.15748031496062992"/>
  <pageSetup scale="95" fitToHeight="4" orientation="portrait" horizontalDpi="4294967295" verticalDpi="4294967295" r:id="rId1"/>
  <headerFooter>
    <oddHeader xml:space="preserve">&amp;R&amp;"Humnst777 Cn BT,Normal"&amp;12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(2)</vt:lpstr>
      <vt:lpstr>'Calendario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2018-01-04T19:38:10Z</dcterms:created>
  <dcterms:modified xsi:type="dcterms:W3CDTF">2018-01-04T19:38:33Z</dcterms:modified>
</cp:coreProperties>
</file>