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RCHIVOS DE LIE 2016 IFA LGCG\2017\"/>
    </mc:Choice>
  </mc:AlternateContent>
  <bookViews>
    <workbookView xWindow="0" yWindow="0" windowWidth="21600" windowHeight="9735"/>
  </bookViews>
  <sheets>
    <sheet name="Calendario mensual" sheetId="7" r:id="rId1"/>
  </sheets>
  <definedNames>
    <definedName name="_xlnm._FilterDatabase" localSheetId="0" hidden="1">'Calendario mensual'!$A$5:$V$196</definedName>
    <definedName name="ICEP" localSheetId="0">#REF!</definedName>
    <definedName name="ICEP">#REF!</definedName>
    <definedName name="_xlnm.Print_Titles" localSheetId="0">'Calendario mensual'!$1:$5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6" i="7" l="1"/>
  <c r="H195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 s="1"/>
  <c r="H193" i="7"/>
  <c r="H192" i="7"/>
  <c r="H191" i="7"/>
  <c r="H190" i="7"/>
  <c r="H189" i="7"/>
  <c r="H188" i="7"/>
  <c r="T187" i="7"/>
  <c r="S187" i="7"/>
  <c r="R187" i="7"/>
  <c r="Q187" i="7"/>
  <c r="P187" i="7"/>
  <c r="O187" i="7"/>
  <c r="N187" i="7"/>
  <c r="M187" i="7"/>
  <c r="L187" i="7"/>
  <c r="K187" i="7"/>
  <c r="J187" i="7"/>
  <c r="I187" i="7"/>
  <c r="H187" i="7" s="1"/>
  <c r="H186" i="7"/>
  <c r="H185" i="7"/>
  <c r="H184" i="7"/>
  <c r="H183" i="7"/>
  <c r="H182" i="7"/>
  <c r="H181" i="7"/>
  <c r="H180" i="7"/>
  <c r="H179" i="7"/>
  <c r="H178" i="7"/>
  <c r="H177" i="7"/>
  <c r="H176" i="7"/>
  <c r="H175" i="7"/>
  <c r="T174" i="7"/>
  <c r="S174" i="7"/>
  <c r="S171" i="7" s="1"/>
  <c r="S170" i="7" s="1"/>
  <c r="R174" i="7"/>
  <c r="R171" i="7" s="1"/>
  <c r="R170" i="7" s="1"/>
  <c r="Q174" i="7"/>
  <c r="P174" i="7"/>
  <c r="O174" i="7"/>
  <c r="N174" i="7"/>
  <c r="N171" i="7" s="1"/>
  <c r="N170" i="7" s="1"/>
  <c r="M174" i="7"/>
  <c r="L174" i="7"/>
  <c r="K174" i="7"/>
  <c r="J174" i="7"/>
  <c r="J171" i="7" s="1"/>
  <c r="J170" i="7" s="1"/>
  <c r="I174" i="7"/>
  <c r="H173" i="7"/>
  <c r="H172" i="7"/>
  <c r="T171" i="7"/>
  <c r="T170" i="7" s="1"/>
  <c r="Q171" i="7"/>
  <c r="P171" i="7"/>
  <c r="P170" i="7" s="1"/>
  <c r="O171" i="7"/>
  <c r="O170" i="7" s="1"/>
  <c r="M171" i="7"/>
  <c r="L171" i="7"/>
  <c r="L170" i="7" s="1"/>
  <c r="K171" i="7"/>
  <c r="K170" i="7" s="1"/>
  <c r="I171" i="7"/>
  <c r="Q170" i="7"/>
  <c r="M170" i="7"/>
  <c r="H169" i="7"/>
  <c r="H168" i="7"/>
  <c r="H167" i="7"/>
  <c r="H166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4" i="7"/>
  <c r="H163" i="7"/>
  <c r="H162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0" i="7"/>
  <c r="H159" i="7"/>
  <c r="H158" i="7"/>
  <c r="T157" i="7"/>
  <c r="S157" i="7"/>
  <c r="R157" i="7"/>
  <c r="Q157" i="7"/>
  <c r="P157" i="7"/>
  <c r="O157" i="7"/>
  <c r="N157" i="7"/>
  <c r="M157" i="7"/>
  <c r="L157" i="7"/>
  <c r="K157" i="7"/>
  <c r="J157" i="7"/>
  <c r="I157" i="7"/>
  <c r="H156" i="7"/>
  <c r="H155" i="7"/>
  <c r="H154" i="7"/>
  <c r="H153" i="7"/>
  <c r="H152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 s="1"/>
  <c r="H149" i="7"/>
  <c r="H148" i="7"/>
  <c r="H147" i="7"/>
  <c r="H146" i="7"/>
  <c r="H145" i="7"/>
  <c r="H144" i="7"/>
  <c r="H143" i="7"/>
  <c r="H142" i="7"/>
  <c r="H141" i="7"/>
  <c r="H140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H137" i="7"/>
  <c r="H136" i="7"/>
  <c r="H135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 s="1"/>
  <c r="H133" i="7"/>
  <c r="H132" i="7"/>
  <c r="H131" i="7"/>
  <c r="H130" i="7"/>
  <c r="H129" i="7"/>
  <c r="H128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 s="1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T111" i="7"/>
  <c r="T110" i="7" s="1"/>
  <c r="T109" i="7" s="1"/>
  <c r="T108" i="7" s="1"/>
  <c r="S111" i="7"/>
  <c r="S110" i="7" s="1"/>
  <c r="S109" i="7" s="1"/>
  <c r="S108" i="7" s="1"/>
  <c r="R111" i="7"/>
  <c r="Q111" i="7"/>
  <c r="Q110" i="7" s="1"/>
  <c r="P111" i="7"/>
  <c r="P110" i="7" s="1"/>
  <c r="P109" i="7" s="1"/>
  <c r="P108" i="7" s="1"/>
  <c r="O111" i="7"/>
  <c r="O110" i="7" s="1"/>
  <c r="O109" i="7" s="1"/>
  <c r="O108" i="7" s="1"/>
  <c r="N111" i="7"/>
  <c r="M111" i="7"/>
  <c r="L111" i="7"/>
  <c r="L110" i="7" s="1"/>
  <c r="L109" i="7" s="1"/>
  <c r="L108" i="7" s="1"/>
  <c r="K111" i="7"/>
  <c r="K110" i="7" s="1"/>
  <c r="K109" i="7" s="1"/>
  <c r="K108" i="7" s="1"/>
  <c r="J111" i="7"/>
  <c r="I111" i="7"/>
  <c r="R110" i="7"/>
  <c r="R109" i="7" s="1"/>
  <c r="R108" i="7" s="1"/>
  <c r="N110" i="7"/>
  <c r="M110" i="7"/>
  <c r="J110" i="7"/>
  <c r="J109" i="7" s="1"/>
  <c r="J108" i="7" s="1"/>
  <c r="I110" i="7"/>
  <c r="N109" i="7"/>
  <c r="N108" i="7" s="1"/>
  <c r="H107" i="7"/>
  <c r="H106" i="7"/>
  <c r="H105" i="7"/>
  <c r="H104" i="7"/>
  <c r="H103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 s="1"/>
  <c r="H101" i="7"/>
  <c r="H100" i="7"/>
  <c r="T99" i="7"/>
  <c r="T98" i="7" s="1"/>
  <c r="T97" i="7" s="1"/>
  <c r="T96" i="7" s="1"/>
  <c r="S99" i="7"/>
  <c r="S98" i="7" s="1"/>
  <c r="S97" i="7" s="1"/>
  <c r="S96" i="7" s="1"/>
  <c r="R99" i="7"/>
  <c r="Q99" i="7"/>
  <c r="Q98" i="7" s="1"/>
  <c r="Q97" i="7" s="1"/>
  <c r="Q96" i="7" s="1"/>
  <c r="P99" i="7"/>
  <c r="P98" i="7" s="1"/>
  <c r="P97" i="7" s="1"/>
  <c r="P96" i="7" s="1"/>
  <c r="O99" i="7"/>
  <c r="N99" i="7"/>
  <c r="N98" i="7" s="1"/>
  <c r="N97" i="7" s="1"/>
  <c r="N96" i="7" s="1"/>
  <c r="M99" i="7"/>
  <c r="M98" i="7" s="1"/>
  <c r="M97" i="7" s="1"/>
  <c r="M96" i="7" s="1"/>
  <c r="L99" i="7"/>
  <c r="L98" i="7" s="1"/>
  <c r="L97" i="7" s="1"/>
  <c r="L96" i="7" s="1"/>
  <c r="K99" i="7"/>
  <c r="J99" i="7"/>
  <c r="I99" i="7"/>
  <c r="H99" i="7" s="1"/>
  <c r="R98" i="7"/>
  <c r="O98" i="7"/>
  <c r="K98" i="7"/>
  <c r="K97" i="7" s="1"/>
  <c r="K96" i="7" s="1"/>
  <c r="J98" i="7"/>
  <c r="J97" i="7" s="1"/>
  <c r="J96" i="7" s="1"/>
  <c r="R97" i="7"/>
  <c r="R96" i="7" s="1"/>
  <c r="O97" i="7"/>
  <c r="O96" i="7" s="1"/>
  <c r="H95" i="7"/>
  <c r="H94" i="7"/>
  <c r="H93" i="7"/>
  <c r="H92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H90" i="7"/>
  <c r="H89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 s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T50" i="7"/>
  <c r="S50" i="7"/>
  <c r="R50" i="7"/>
  <c r="Q50" i="7"/>
  <c r="P50" i="7"/>
  <c r="O50" i="7"/>
  <c r="O37" i="7" s="1"/>
  <c r="O34" i="7" s="1"/>
  <c r="N50" i="7"/>
  <c r="M50" i="7"/>
  <c r="L50" i="7"/>
  <c r="K50" i="7"/>
  <c r="J50" i="7"/>
  <c r="I50" i="7"/>
  <c r="H49" i="7"/>
  <c r="H48" i="7"/>
  <c r="H47" i="7"/>
  <c r="H46" i="7"/>
  <c r="H45" i="7"/>
  <c r="H44" i="7"/>
  <c r="T43" i="7"/>
  <c r="T38" i="7" s="1"/>
  <c r="S43" i="7"/>
  <c r="R43" i="7"/>
  <c r="R38" i="7" s="1"/>
  <c r="R37" i="7" s="1"/>
  <c r="R34" i="7" s="1"/>
  <c r="Q43" i="7"/>
  <c r="Q38" i="7" s="1"/>
  <c r="Q37" i="7" s="1"/>
  <c r="Q34" i="7" s="1"/>
  <c r="P43" i="7"/>
  <c r="P38" i="7" s="1"/>
  <c r="O43" i="7"/>
  <c r="N43" i="7"/>
  <c r="N38" i="7" s="1"/>
  <c r="N37" i="7" s="1"/>
  <c r="N34" i="7" s="1"/>
  <c r="M43" i="7"/>
  <c r="M38" i="7" s="1"/>
  <c r="M37" i="7" s="1"/>
  <c r="M34" i="7" s="1"/>
  <c r="L43" i="7"/>
  <c r="L38" i="7" s="1"/>
  <c r="K43" i="7"/>
  <c r="J43" i="7"/>
  <c r="I43" i="7"/>
  <c r="I38" i="7" s="1"/>
  <c r="H38" i="7" s="1"/>
  <c r="H42" i="7"/>
  <c r="H41" i="7"/>
  <c r="H40" i="7"/>
  <c r="H39" i="7"/>
  <c r="S38" i="7"/>
  <c r="O38" i="7"/>
  <c r="K38" i="7"/>
  <c r="J38" i="7"/>
  <c r="J37" i="7" s="1"/>
  <c r="J34" i="7" s="1"/>
  <c r="H36" i="7"/>
  <c r="H35" i="7"/>
  <c r="H33" i="7"/>
  <c r="H32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 s="1"/>
  <c r="H30" i="7"/>
  <c r="H29" i="7"/>
  <c r="H28" i="7"/>
  <c r="H27" i="7"/>
  <c r="H26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 s="1"/>
  <c r="H24" i="7"/>
  <c r="H23" i="7"/>
  <c r="H22" i="7"/>
  <c r="H21" i="7"/>
  <c r="H20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 s="1"/>
  <c r="H18" i="7"/>
  <c r="H17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H15" i="7"/>
  <c r="H14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 s="1"/>
  <c r="H12" i="7"/>
  <c r="H11" i="7"/>
  <c r="T10" i="7"/>
  <c r="S10" i="7"/>
  <c r="R10" i="7"/>
  <c r="R7" i="7" s="1"/>
  <c r="Q10" i="7"/>
  <c r="P10" i="7"/>
  <c r="O10" i="7"/>
  <c r="N10" i="7"/>
  <c r="M10" i="7"/>
  <c r="L10" i="7"/>
  <c r="K10" i="7"/>
  <c r="J10" i="7"/>
  <c r="I10" i="7"/>
  <c r="H10" i="7" s="1"/>
  <c r="H9" i="7"/>
  <c r="T8" i="7"/>
  <c r="S8" i="7"/>
  <c r="S7" i="7" s="1"/>
  <c r="R8" i="7"/>
  <c r="Q8" i="7"/>
  <c r="P8" i="7"/>
  <c r="O8" i="7"/>
  <c r="O7" i="7" s="1"/>
  <c r="N8" i="7"/>
  <c r="M8" i="7"/>
  <c r="L8" i="7"/>
  <c r="K8" i="7"/>
  <c r="K7" i="7" s="1"/>
  <c r="J8" i="7"/>
  <c r="I8" i="7"/>
  <c r="H8" i="7"/>
  <c r="T7" i="7"/>
  <c r="Q7" i="7"/>
  <c r="P7" i="7"/>
  <c r="N7" i="7"/>
  <c r="M7" i="7"/>
  <c r="L7" i="7"/>
  <c r="J7" i="7"/>
  <c r="I7" i="7"/>
  <c r="M150" i="7" l="1"/>
  <c r="M138" i="7" s="1"/>
  <c r="M6" i="7" s="1"/>
  <c r="Q150" i="7"/>
  <c r="H171" i="7"/>
  <c r="Q138" i="7"/>
  <c r="Q6" i="7" s="1"/>
  <c r="H174" i="7"/>
  <c r="I170" i="7"/>
  <c r="H165" i="7"/>
  <c r="H161" i="7"/>
  <c r="N150" i="7"/>
  <c r="J150" i="7"/>
  <c r="J138" i="7" s="1"/>
  <c r="J6" i="7" s="1"/>
  <c r="R150" i="7"/>
  <c r="R138" i="7" s="1"/>
  <c r="R6" i="7" s="1"/>
  <c r="H157" i="7"/>
  <c r="L150" i="7"/>
  <c r="L138" i="7" s="1"/>
  <c r="P150" i="7"/>
  <c r="P138" i="7" s="1"/>
  <c r="P6" i="7" s="1"/>
  <c r="T150" i="7"/>
  <c r="I150" i="7"/>
  <c r="N138" i="7"/>
  <c r="N6" i="7" s="1"/>
  <c r="K150" i="7"/>
  <c r="K138" i="7" s="1"/>
  <c r="K6" i="7" s="1"/>
  <c r="O150" i="7"/>
  <c r="O138" i="7" s="1"/>
  <c r="O6" i="7" s="1"/>
  <c r="S150" i="7"/>
  <c r="S138" i="7" s="1"/>
  <c r="S6" i="7" s="1"/>
  <c r="M109" i="7"/>
  <c r="M108" i="7" s="1"/>
  <c r="Q109" i="7"/>
  <c r="Q108" i="7" s="1"/>
  <c r="H110" i="7"/>
  <c r="H111" i="7"/>
  <c r="I98" i="7"/>
  <c r="K37" i="7"/>
  <c r="K34" i="7" s="1"/>
  <c r="S37" i="7"/>
  <c r="S34" i="7" s="1"/>
  <c r="L37" i="7"/>
  <c r="L34" i="7" s="1"/>
  <c r="P37" i="7"/>
  <c r="P34" i="7" s="1"/>
  <c r="T37" i="7"/>
  <c r="T34" i="7" s="1"/>
  <c r="H50" i="7"/>
  <c r="H43" i="7"/>
  <c r="H98" i="7"/>
  <c r="H7" i="7"/>
  <c r="T138" i="7"/>
  <c r="T6" i="7" s="1"/>
  <c r="H170" i="7"/>
  <c r="I37" i="7"/>
  <c r="I97" i="7"/>
  <c r="I109" i="7"/>
  <c r="L6" i="7" l="1"/>
  <c r="H150" i="7"/>
  <c r="I138" i="7"/>
  <c r="H138" i="7" s="1"/>
  <c r="I34" i="7"/>
  <c r="H37" i="7"/>
  <c r="H97" i="7"/>
  <c r="I96" i="7"/>
  <c r="H96" i="7" s="1"/>
  <c r="H109" i="7"/>
  <c r="I108" i="7"/>
  <c r="H108" i="7" s="1"/>
  <c r="H34" i="7" l="1"/>
  <c r="I6" i="7"/>
  <c r="H6" i="7" s="1"/>
</calcChain>
</file>

<file path=xl/sharedStrings.xml><?xml version="1.0" encoding="utf-8"?>
<sst xmlns="http://schemas.openxmlformats.org/spreadsheetml/2006/main" count="532" uniqueCount="342">
  <si>
    <t>Gobierno del Estado de Puebla</t>
  </si>
  <si>
    <t>(pesos)</t>
  </si>
  <si>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</si>
  <si>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</si>
  <si>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</si>
  <si>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</si>
  <si>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</si>
  <si>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</si>
  <si>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</si>
  <si>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</si>
  <si>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</si>
  <si>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</si>
  <si>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</si>
  <si>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</si>
  <si>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</si>
  <si>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</si>
  <si>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Financiamiento</t>
  </si>
  <si>
    <t>Ingresos Totales</t>
  </si>
  <si>
    <t>Impuestos</t>
  </si>
  <si>
    <t>Recursos Fiscales</t>
  </si>
  <si>
    <t>Impuestos sobre los Ingresos</t>
  </si>
  <si>
    <t xml:space="preserve">                                                                                </t>
  </si>
  <si>
    <t>1.1.1</t>
  </si>
  <si>
    <t>Sobre loterías, rifas, sorteos y concursos</t>
  </si>
  <si>
    <t>Impuestos sobre el Patrimonio</t>
  </si>
  <si>
    <t>1.2.1</t>
  </si>
  <si>
    <t xml:space="preserve">Estatal sobre tenencia o uso de vehículos              </t>
  </si>
  <si>
    <t>1.2.2</t>
  </si>
  <si>
    <t xml:space="preserve">Sobre adquisición de vehículos automotores usados              </t>
  </si>
  <si>
    <t>Impuestos sobre la producción, el consumo y las transacciones</t>
  </si>
  <si>
    <t>1.3.1</t>
  </si>
  <si>
    <t>Sobre servicios de hospedaje</t>
  </si>
  <si>
    <t>Impuestos al Comercio Exterior</t>
  </si>
  <si>
    <t>Impuestos sobre Nóminas y Asimilables</t>
  </si>
  <si>
    <t>1.5.1</t>
  </si>
  <si>
    <t>Sobre erogaciones por remuneraciones al trabajo personal</t>
  </si>
  <si>
    <t>Impuestos Ecológicos</t>
  </si>
  <si>
    <t>Accesorios</t>
  </si>
  <si>
    <t>1.7.1</t>
  </si>
  <si>
    <t>Recargos</t>
  </si>
  <si>
    <t>1.7.2</t>
  </si>
  <si>
    <t>Actualizaciones</t>
  </si>
  <si>
    <t>1.7.3</t>
  </si>
  <si>
    <t>Multas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</si>
  <si>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</si>
  <si>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</si>
  <si>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</si>
  <si>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</si>
  <si>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</si>
  <si>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</si>
  <si>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</si>
  <si>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</si>
  <si>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</si>
  <si>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</si>
  <si>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</si>
  <si>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</si>
  <si>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</si>
  <si>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</si>
  <si>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4.3.1</t>
  </si>
  <si>
    <t>Poder Ejecutivo</t>
  </si>
  <si>
    <t>4.3.1.1</t>
  </si>
  <si>
    <t>Secretaría General de Gobierno</t>
  </si>
  <si>
    <t>4.3.1.2</t>
  </si>
  <si>
    <t>Secretaría de la Contraloría</t>
  </si>
  <si>
    <t>4.3.1.3</t>
  </si>
  <si>
    <t>Secretaría de Educación Pública</t>
  </si>
  <si>
    <t>4.3.1.4</t>
  </si>
  <si>
    <t>4.3.1.5</t>
  </si>
  <si>
    <t>Secretaría de Seguridad Pública</t>
  </si>
  <si>
    <t>4.3.1.6</t>
  </si>
  <si>
    <t>Secretaría de Finanzas y Administración</t>
  </si>
  <si>
    <t>Instituto Registral y Catastral del Estado de Puebla</t>
  </si>
  <si>
    <t>4.3.1.7</t>
  </si>
  <si>
    <t>Secretaría de Desarrollo Rural, Sustentabilidad y Ordenamiento Territorial</t>
  </si>
  <si>
    <t>4.3.1.8</t>
  </si>
  <si>
    <t>Secretaría de Competitividad, Trabajo y Desarrollo Económico</t>
  </si>
  <si>
    <t>Secretaría de Infraestructura y Transportes</t>
  </si>
  <si>
    <t>4.3.2</t>
  </si>
  <si>
    <t>Poder Judicial</t>
  </si>
  <si>
    <t>4.3.3</t>
  </si>
  <si>
    <t>Organismos Públicos Descentralizados</t>
  </si>
  <si>
    <t>4.3.3.1</t>
  </si>
  <si>
    <t>Colegio de Bachilleres del Estado de Puebla</t>
  </si>
  <si>
    <t>4.3.3.2</t>
  </si>
  <si>
    <t>4.3.3.3</t>
  </si>
  <si>
    <t>Comisión Estatal de Agua y Saneamiento de Puebla</t>
  </si>
  <si>
    <t>4.3.3.4</t>
  </si>
  <si>
    <t>4.3.3.5</t>
  </si>
  <si>
    <t>Consejo Estatal de Coordinación del Sistema Nacional de Seguridad Pública</t>
  </si>
  <si>
    <t>4.3.3.6</t>
  </si>
  <si>
    <t>Consejo para la Cultura y las Artes</t>
  </si>
  <si>
    <t>4.3.3.7</t>
  </si>
  <si>
    <t>Instituto de Capacitación para el Trabajo del Estado de Puebla</t>
  </si>
  <si>
    <t>4.3.3.8</t>
  </si>
  <si>
    <t>Instituto Tecnológico Superior de Acatlán de Osorio</t>
  </si>
  <si>
    <t>4.3.3.9</t>
  </si>
  <si>
    <t>Instituto Tecnológico Superior de Atlixco</t>
  </si>
  <si>
    <t>4.3.3.10</t>
  </si>
  <si>
    <t>Instituto Tecnológico Superior de Ciudad Serdán</t>
  </si>
  <si>
    <t>4.3.3.11</t>
  </si>
  <si>
    <t>Instituto Tecnológico Superior de Huauchinango</t>
  </si>
  <si>
    <t>4.3.3.12</t>
  </si>
  <si>
    <t>Instituto Tecnológico Superior de la Sierra Negra de Ajalpan</t>
  </si>
  <si>
    <t>4.3.3.13</t>
  </si>
  <si>
    <t>Instituto Tecnológico Superior de la Sierra Norte</t>
  </si>
  <si>
    <t>4.3.3.14</t>
  </si>
  <si>
    <t>Instituto Tecnológico Superior de Libres</t>
  </si>
  <si>
    <t>4.3.3.15</t>
  </si>
  <si>
    <t>Instituto Tecnológico Superior de San Martín Texmelucan</t>
  </si>
  <si>
    <t>4.3.3.16</t>
  </si>
  <si>
    <t>Instituto Tecnológico Superior de Tepeaca</t>
  </si>
  <si>
    <t>4.3.3.17</t>
  </si>
  <si>
    <t>Instituto Tecnológico Superior de Tepexi de Rodríguez</t>
  </si>
  <si>
    <t>4.3.3.18</t>
  </si>
  <si>
    <t>Instituto Tecnológico Superior de Teziutlán</t>
  </si>
  <si>
    <t>4.3.3.19</t>
  </si>
  <si>
    <t>Instituto Tecnológico Superior de Venustiano Carranza</t>
  </si>
  <si>
    <t>4.3.3.20</t>
  </si>
  <si>
    <t>Instituto Tecnológico Superior de Zacapoaxtla</t>
  </si>
  <si>
    <t>4.3.3.21</t>
  </si>
  <si>
    <t>Sistema para el Desarrollo Integral de la Familia</t>
  </si>
  <si>
    <t>4.3.3.22</t>
  </si>
  <si>
    <t>Instituto de Educación Digital del Estado</t>
  </si>
  <si>
    <t>4.3.3.23</t>
  </si>
  <si>
    <t>Universidad Intercultural del Estado de Puebla</t>
  </si>
  <si>
    <t>4.3.3.24</t>
  </si>
  <si>
    <t>Universidad Interserrana Puebla-Ahuacatlán</t>
  </si>
  <si>
    <t>4.3.3.25</t>
  </si>
  <si>
    <t>Universidad Interserrana Puebla-Chilchotla</t>
  </si>
  <si>
    <t>4.3.3.26</t>
  </si>
  <si>
    <t>Universidad Politécnica de Amozoc</t>
  </si>
  <si>
    <t>4.3.3.27</t>
  </si>
  <si>
    <t>Universidad Politécnica de Puebla</t>
  </si>
  <si>
    <t>4.3.3.28</t>
  </si>
  <si>
    <t>Universidad Tecnológica de Huejotzingo</t>
  </si>
  <si>
    <t>4.3.3.29</t>
  </si>
  <si>
    <t>Universidad Tecnológica de Izúcar de Matamoros</t>
  </si>
  <si>
    <t>4.3.3.30</t>
  </si>
  <si>
    <t>Universidad Tecnológica de Oriental</t>
  </si>
  <si>
    <t>4.3.3.31</t>
  </si>
  <si>
    <t>Universidad Tecnológica de Puebla</t>
  </si>
  <si>
    <t>4.3.3.32</t>
  </si>
  <si>
    <t>Universidad Tecnológica de Tecamachalco</t>
  </si>
  <si>
    <t>4.3.3.33</t>
  </si>
  <si>
    <t>Universidad Tecnológica de Tehuacán</t>
  </si>
  <si>
    <t>4.3.3.34</t>
  </si>
  <si>
    <t>Universidad Tecnológica de Xicotepec de Juárez</t>
  </si>
  <si>
    <t>4.3.3.35</t>
  </si>
  <si>
    <t>Colegio de Educación Profesional Técnica del Estado</t>
  </si>
  <si>
    <t>4.3.3.36</t>
  </si>
  <si>
    <t>Universidad Politécnica Metropolitana de Puebla</t>
  </si>
  <si>
    <t>4.3.3.37</t>
  </si>
  <si>
    <t>Instituto de Seguridad y Servicios Sociales de los Trabajadores al Servicio de los Poderes del Estado de Puebla</t>
  </si>
  <si>
    <t>Carreteras de Cuota</t>
  </si>
  <si>
    <t>Otros Derechos</t>
  </si>
  <si>
    <t xml:space="preserve">4.5.1 </t>
  </si>
  <si>
    <t>4.5.2</t>
  </si>
  <si>
    <t>4.5.3</t>
  </si>
  <si>
    <t xml:space="preserve">Derechos no comprendidos en las fracciones de la Ley de Ingresos causadas en ejercicios fiscales anteriores pendientes de liquidación o pago </t>
  </si>
  <si>
    <t>Productos</t>
  </si>
  <si>
    <t>Productos de tipo corriente</t>
  </si>
  <si>
    <t>5.1.1</t>
  </si>
  <si>
    <t>5.1.1.1</t>
  </si>
  <si>
    <t>5.1.1.1.1</t>
  </si>
  <si>
    <t>5.1.1.2</t>
  </si>
  <si>
    <t>Productos de Capital</t>
  </si>
  <si>
    <t>5.2.1</t>
  </si>
  <si>
    <t>Intereses por Inversiones de Aportaciones</t>
  </si>
  <si>
    <t>Recursos Federales</t>
  </si>
  <si>
    <t>5.2.2</t>
  </si>
  <si>
    <t>Intereses por Inversiones de Convenios</t>
  </si>
  <si>
    <t>5.2.3</t>
  </si>
  <si>
    <t>Intereses por Inversiones de Recursos Estatales</t>
  </si>
  <si>
    <t>Otros Recursos</t>
  </si>
  <si>
    <t>5.2.4</t>
  </si>
  <si>
    <t>Enajenación de Bienes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</si>
  <si>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</si>
  <si>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</si>
  <si>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</si>
  <si>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6.1.1</t>
  </si>
  <si>
    <t>Incentivos derivados de la colaboración fiscal</t>
  </si>
  <si>
    <t>6.1.1.1</t>
  </si>
  <si>
    <t>Impuesto Sobre la Renta</t>
  </si>
  <si>
    <t>6.1.1.1.1</t>
  </si>
  <si>
    <t>ISR Fiscalización</t>
  </si>
  <si>
    <t>6.1.1.1.2</t>
  </si>
  <si>
    <t>ISR Enajenación de Bienes</t>
  </si>
  <si>
    <t>6.1.1.2</t>
  </si>
  <si>
    <t>Impuesto al Valor Agregado (Fiscalización)</t>
  </si>
  <si>
    <t>6.1.1.3</t>
  </si>
  <si>
    <t>Impuesto Sobre Automóviles Nuevos</t>
  </si>
  <si>
    <t>6.1.1.4</t>
  </si>
  <si>
    <t>6.1.1.5</t>
  </si>
  <si>
    <t>Multas Administrativas No Fiscales</t>
  </si>
  <si>
    <t>6.1.1.6</t>
  </si>
  <si>
    <t>Impuesto Especial Sobre Producción y Servicios</t>
  </si>
  <si>
    <t>6.1.1.7</t>
  </si>
  <si>
    <t>5 al millar por Inspección y Vigilancia de Obra Pública</t>
  </si>
  <si>
    <t>6.1.1.8</t>
  </si>
  <si>
    <t>100% Multas Fiscales</t>
  </si>
  <si>
    <t>6.1.1.9</t>
  </si>
  <si>
    <t>Impuesto al Valor Agregado (Vigilancia de Obligaciones)</t>
  </si>
  <si>
    <t>6.1.1.10</t>
  </si>
  <si>
    <t>Incentivos no Comprendidos en las Fracciones Anteriores Causados en Ejercicios Fiscales Anteriores Pendientes de Liquidación o Pago</t>
  </si>
  <si>
    <t>6.1.1.11</t>
  </si>
  <si>
    <t>Incentivos Autoliquidables Derivados de la Vigilancia de Obligaciones Coordinada</t>
  </si>
  <si>
    <t>6.1.1.12</t>
  </si>
  <si>
    <t>Incentivos Autoliquidables Régimen de Incorporación Fiscal</t>
  </si>
  <si>
    <t>6.1.1.13</t>
  </si>
  <si>
    <t>Incentivos Autoliquidables Derivados de la Fiscalización Concurrente</t>
  </si>
  <si>
    <t>6.1.2</t>
  </si>
  <si>
    <t>Multas y penalizaciones</t>
  </si>
  <si>
    <t>6.1.2.1</t>
  </si>
  <si>
    <t>Multas Estatales No Fiscales</t>
  </si>
  <si>
    <t>6.1.2.2</t>
  </si>
  <si>
    <t>Penalizaciones</t>
  </si>
  <si>
    <t>6.1.3</t>
  </si>
  <si>
    <t>Indemnizaciones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</si>
  <si>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</si>
  <si>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</si>
  <si>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</si>
  <si>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</si>
  <si>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</si>
  <si>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 xml:space="preserve"> Ingresos por ventas de bienes y servicios producidos en establecimientos del Gobierno Central</t>
  </si>
  <si>
    <t>Participaciones y Aportaciones</t>
  </si>
  <si>
    <t>Participaciones</t>
  </si>
  <si>
    <t xml:space="preserve">8.1.1 </t>
  </si>
  <si>
    <t>Fondo General de Participaciones</t>
  </si>
  <si>
    <t>8.1.2</t>
  </si>
  <si>
    <t>Fondo de Fomento Municipal</t>
  </si>
  <si>
    <t>8.1.3</t>
  </si>
  <si>
    <t>20% IEPS cerveza, refresco y alcohol, 8% tabaco</t>
  </si>
  <si>
    <t>8.1.4</t>
  </si>
  <si>
    <t>Fondo de Compensación ISAN</t>
  </si>
  <si>
    <t>8.1.5</t>
  </si>
  <si>
    <t>Fondo de Fiscalización y Recaudación (FOFIR)</t>
  </si>
  <si>
    <t>8.1.6</t>
  </si>
  <si>
    <t>Fondo de Compensación (FOCO)</t>
  </si>
  <si>
    <t>8.1.7</t>
  </si>
  <si>
    <t>Participaciones Gasolinas y Diésel</t>
  </si>
  <si>
    <t>8.1.8</t>
  </si>
  <si>
    <t>Fondo de Compensación Repecos e Intermedios</t>
  </si>
  <si>
    <t>8.1.9</t>
  </si>
  <si>
    <t>100% ISR de Sueldos y Salarios del Personal de las entidades y los municipios (Fondo ISR)</t>
  </si>
  <si>
    <t>8.1.10</t>
  </si>
  <si>
    <t>Fondo de Extracción de Hidrocarburos (FEXHI)</t>
  </si>
  <si>
    <t>Aportaciones</t>
  </si>
  <si>
    <t xml:space="preserve">8.2.1 </t>
  </si>
  <si>
    <t>Fondo de Aportaciones para la Nómina Educativa y Gasto Operativo</t>
  </si>
  <si>
    <t>8.2.1.1</t>
  </si>
  <si>
    <t>FONE Servicios Personales</t>
  </si>
  <si>
    <t>8.2.1.2</t>
  </si>
  <si>
    <t>FONE Otros de Gasto Corriente</t>
  </si>
  <si>
    <t>8.2.1.3</t>
  </si>
  <si>
    <t>FONE Gasto de Operación</t>
  </si>
  <si>
    <t>8.2.1.4</t>
  </si>
  <si>
    <t>FONE Fondo de Compensación</t>
  </si>
  <si>
    <t xml:space="preserve">8.2.2 </t>
  </si>
  <si>
    <t>Fondo de Aportaciones para los Servicios de Salud</t>
  </si>
  <si>
    <t xml:space="preserve">8.2.3 </t>
  </si>
  <si>
    <t>Fondo de Aportaciones para la Infraestructura Social</t>
  </si>
  <si>
    <t>8.2.3.1</t>
  </si>
  <si>
    <t>Infraestructura Social para las Entidades</t>
  </si>
  <si>
    <t>8.2.3.2</t>
  </si>
  <si>
    <t xml:space="preserve">8.2.4 </t>
  </si>
  <si>
    <t xml:space="preserve">8.2.5 </t>
  </si>
  <si>
    <t>Fondo de Aportaciones Múltiples</t>
  </si>
  <si>
    <t>8.2.5.1</t>
  </si>
  <si>
    <t xml:space="preserve">Asistencia Social </t>
  </si>
  <si>
    <t>8.2.5.2</t>
  </si>
  <si>
    <t>Infraestructura Educativa Básica</t>
  </si>
  <si>
    <t>8.2.5.3</t>
  </si>
  <si>
    <t xml:space="preserve">8.2.6 </t>
  </si>
  <si>
    <t>Fondo de Aportaciones para  la Educación Tecnológica y de Adultos</t>
  </si>
  <si>
    <t>8.2.6.1</t>
  </si>
  <si>
    <t xml:space="preserve">Educación Tecnológica </t>
  </si>
  <si>
    <t>8.2.6.2</t>
  </si>
  <si>
    <t>Educación para Adultos</t>
  </si>
  <si>
    <t xml:space="preserve">8.2.7 </t>
  </si>
  <si>
    <t>Fondo de Aportaciones para la Seguridad Pública de los Estados y del Distrito Federal</t>
  </si>
  <si>
    <t xml:space="preserve">8.2.8 </t>
  </si>
  <si>
    <t>Fondo de Aportaciones para el Fortalecimiento de las Entidades Federativas</t>
  </si>
  <si>
    <t>Convenios</t>
  </si>
  <si>
    <t>8.3.1</t>
  </si>
  <si>
    <t>Convenios Federales</t>
  </si>
  <si>
    <t>8.3.1.1</t>
  </si>
  <si>
    <t>8.3.1.2</t>
  </si>
  <si>
    <t>8.3.1.3</t>
  </si>
  <si>
    <t>8.3.1.4</t>
  </si>
  <si>
    <t>8.3.1.5</t>
  </si>
  <si>
    <t>8.3.1.6</t>
  </si>
  <si>
    <t>8.3.1.7</t>
  </si>
  <si>
    <t>8.3.1.8</t>
  </si>
  <si>
    <t>8.3.1.9</t>
  </si>
  <si>
    <t>8.3.1.10</t>
  </si>
  <si>
    <t>Conservación y Mantenimiento Carretero</t>
  </si>
  <si>
    <t>8.3.2</t>
  </si>
  <si>
    <t>Convenios Municipales</t>
  </si>
  <si>
    <t>8.3.3</t>
  </si>
  <si>
    <t>Convenios Privados</t>
  </si>
  <si>
    <t>8.3.4</t>
  </si>
  <si>
    <t>Convenios Estatales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</si>
  <si>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</si>
  <si>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</si>
  <si>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</si>
  <si>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</si>
  <si>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</si>
  <si>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</si>
  <si>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</si>
  <si>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</si>
  <si>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</si>
  <si>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Financiamiento Interno</t>
  </si>
  <si>
    <t>Endeudamiento Externo</t>
  </si>
  <si>
    <t>Financiamiento Externo</t>
  </si>
  <si>
    <t>Calendario de Ingresos para el ejercicio fiscal 2017</t>
  </si>
  <si>
    <t>4.3.1.5.1</t>
  </si>
  <si>
    <t>4.3.1.5.2</t>
  </si>
  <si>
    <t>4.3.4</t>
  </si>
  <si>
    <t>4.3.4.1</t>
  </si>
  <si>
    <t>Fiscalía General del Estado</t>
  </si>
  <si>
    <t>6.1.1.14</t>
  </si>
  <si>
    <t>Incentivos Por el Uso de Pagos Electrónicos</t>
  </si>
  <si>
    <t>6.1.4</t>
  </si>
  <si>
    <t>Incentivos por Administración de Ingresos Coordinados Municipales</t>
  </si>
  <si>
    <t>Infraestructura Social Municipal</t>
  </si>
  <si>
    <t>Fondo de Aportaciones para el Fortalecimiento de los Municipios y las Demarcaciones Territoriales del D.F.</t>
  </si>
  <si>
    <t>Infraestructura Educativa Media Superior y Superior</t>
  </si>
  <si>
    <t>Protección Social en Salud (Seguro Popular)</t>
  </si>
  <si>
    <t>8.3.1.3.1</t>
  </si>
  <si>
    <t>Conservación de Infraestructura Carretera</t>
  </si>
  <si>
    <t>8.3.1.3.2</t>
  </si>
  <si>
    <t>Conservación y Estudios de Proyectos de Caminos Rurales y Carreteras Alimentadoras</t>
  </si>
  <si>
    <t>Prospera Programa de Inclusión Social</t>
  </si>
  <si>
    <t xml:space="preserve">Fondo Regional </t>
  </si>
  <si>
    <t>Programa de Fortalecimiento de los Servicios Estatales de Salud</t>
  </si>
  <si>
    <t>Fondo Metropolitano Puebla</t>
  </si>
  <si>
    <t>Seguro Medico Siglo XXI</t>
  </si>
  <si>
    <t>Fondo para Entidades Federativas  y Municipios Productores de Hidrocarburos</t>
  </si>
  <si>
    <t xml:space="preserve">Universidad Intercultural del Estado de Puebla </t>
  </si>
  <si>
    <t>Colegio de Estudios Científicos y Tecnológicos del Estado (CECYTE)</t>
  </si>
  <si>
    <t>Órganos Autónomos</t>
  </si>
  <si>
    <t>Benemérita Universidad Autónoma de Puebla (BUAP)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</si>
</sst>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164" fontId="2" fillId="0" borderId="4" xfId="1" applyNumberFormat="1" applyFont="1" applyBorder="1" applyAlignment="1">
      <alignment horizontal="right"/>
    </xf>
    <xf numFmtId="1" fontId="2" fillId="0" borderId="4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 applyAlignment="1">
      <alignment vertical="top"/>
    </xf>
    <xf numFmtId="3" fontId="9" fillId="0" borderId="2" xfId="0" applyNumberFormat="1" applyFont="1" applyBorder="1" applyAlignment="1">
      <alignment vertical="top" wrapText="1"/>
    </xf>
    <xf numFmtId="0" fontId="4" fillId="0" borderId="2" xfId="0" applyFont="1" applyBorder="1"/>
    <xf numFmtId="164" fontId="10" fillId="0" borderId="4" xfId="1" applyNumberFormat="1" applyFont="1" applyBorder="1" applyAlignment="1">
      <alignment horizontal="right"/>
    </xf>
    <xf numFmtId="1" fontId="10" fillId="0" borderId="4" xfId="1" applyNumberFormat="1" applyFont="1" applyBorder="1" applyAlignment="1">
      <alignment horizontal="right"/>
    </xf>
    <xf numFmtId="0" fontId="11" fillId="0" borderId="0" xfId="0" applyFont="1"/>
    <xf numFmtId="0" fontId="12" fillId="0" borderId="2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left"/>
    </xf>
    <xf numFmtId="3" fontId="12" fillId="0" borderId="2" xfId="0" applyNumberFormat="1" applyFont="1" applyBorder="1" applyAlignment="1">
      <alignment vertical="top" wrapText="1"/>
    </xf>
    <xf numFmtId="0" fontId="13" fillId="0" borderId="2" xfId="0" applyFont="1" applyBorder="1"/>
    <xf numFmtId="164" fontId="13" fillId="0" borderId="4" xfId="1" applyNumberFormat="1" applyFont="1" applyBorder="1" applyAlignment="1">
      <alignment horizontal="right"/>
    </xf>
    <xf numFmtId="1" fontId="13" fillId="0" borderId="4" xfId="1" applyNumberFormat="1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2" xfId="0" applyFont="1" applyBorder="1"/>
    <xf numFmtId="164" fontId="14" fillId="0" borderId="4" xfId="1" applyNumberFormat="1" applyFont="1" applyBorder="1" applyAlignment="1">
      <alignment horizontal="right"/>
    </xf>
    <xf numFmtId="1" fontId="14" fillId="0" borderId="4" xfId="1" applyNumberFormat="1" applyFont="1" applyBorder="1" applyAlignment="1">
      <alignment horizontal="right"/>
    </xf>
    <xf numFmtId="0" fontId="16" fillId="0" borderId="0" xfId="0" applyFont="1"/>
    <xf numFmtId="0" fontId="12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10" fillId="0" borderId="2" xfId="0" applyFont="1" applyBorder="1"/>
    <xf numFmtId="0" fontId="17" fillId="0" borderId="0" xfId="0" applyFont="1"/>
    <xf numFmtId="0" fontId="18" fillId="0" borderId="2" xfId="0" applyFont="1" applyBorder="1" applyAlignment="1">
      <alignment vertical="top"/>
    </xf>
    <xf numFmtId="3" fontId="18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left"/>
    </xf>
    <xf numFmtId="0" fontId="21" fillId="0" borderId="2" xfId="0" applyFont="1" applyBorder="1"/>
    <xf numFmtId="164" fontId="21" fillId="0" borderId="4" xfId="1" applyNumberFormat="1" applyFont="1" applyBorder="1" applyAlignment="1">
      <alignment horizontal="right"/>
    </xf>
    <xf numFmtId="1" fontId="21" fillId="0" borderId="4" xfId="0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right"/>
    </xf>
    <xf numFmtId="0" fontId="15" fillId="0" borderId="2" xfId="0" applyFont="1" applyBorder="1" applyAlignment="1">
      <alignment vertical="top"/>
    </xf>
    <xf numFmtId="1" fontId="14" fillId="0" borderId="4" xfId="0" applyNumberFormat="1" applyFont="1" applyBorder="1" applyAlignment="1">
      <alignment horizontal="right"/>
    </xf>
    <xf numFmtId="0" fontId="19" fillId="0" borderId="2" xfId="0" applyFont="1" applyBorder="1" applyAlignment="1">
      <alignment vertical="top"/>
    </xf>
    <xf numFmtId="0" fontId="22" fillId="0" borderId="0" xfId="0" applyFont="1"/>
    <xf numFmtId="1" fontId="10" fillId="0" borderId="4" xfId="0" applyNumberFormat="1" applyFont="1" applyBorder="1" applyAlignment="1">
      <alignment horizontal="right"/>
    </xf>
    <xf numFmtId="0" fontId="23" fillId="0" borderId="2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5" fillId="0" borderId="2" xfId="0" applyFont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18" fillId="0" borderId="2" xfId="0" applyNumberFormat="1" applyFont="1" applyBorder="1" applyAlignment="1">
      <alignment horizontal="left" vertical="top"/>
    </xf>
    <xf numFmtId="0" fontId="25" fillId="3" borderId="2" xfId="0" applyFont="1" applyFill="1" applyBorder="1" applyAlignment="1">
      <alignment vertical="top"/>
    </xf>
    <xf numFmtId="0" fontId="1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64" fontId="4" fillId="0" borderId="4" xfId="1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right"/>
    </xf>
    <xf numFmtId="0" fontId="13" fillId="0" borderId="0" xfId="0" applyFont="1"/>
    <xf numFmtId="0" fontId="19" fillId="0" borderId="2" xfId="0" applyFont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3" fillId="0" borderId="2" xfId="0" applyFont="1" applyFill="1" applyBorder="1"/>
    <xf numFmtId="0" fontId="12" fillId="0" borderId="2" xfId="0" applyNumberFormat="1" applyFont="1" applyFill="1" applyBorder="1" applyAlignment="1">
      <alignment horizontal="left" vertical="top"/>
    </xf>
    <xf numFmtId="1" fontId="13" fillId="0" borderId="4" xfId="1" applyNumberFormat="1" applyFont="1" applyFill="1" applyBorder="1" applyAlignment="1">
      <alignment horizontal="right"/>
    </xf>
    <xf numFmtId="0" fontId="0" fillId="0" borderId="0" xfId="0" applyFill="1"/>
    <xf numFmtId="0" fontId="14" fillId="0" borderId="2" xfId="0" applyFont="1" applyFill="1" applyBorder="1"/>
    <xf numFmtId="0" fontId="15" fillId="0" borderId="2" xfId="0" applyFont="1" applyFill="1" applyBorder="1" applyAlignment="1">
      <alignment horizontal="left" vertical="top"/>
    </xf>
    <xf numFmtId="164" fontId="14" fillId="0" borderId="4" xfId="1" applyNumberFormat="1" applyFont="1" applyFill="1" applyBorder="1" applyAlignment="1">
      <alignment horizontal="right"/>
    </xf>
    <xf numFmtId="1" fontId="14" fillId="0" borderId="4" xfId="1" applyNumberFormat="1" applyFont="1" applyFill="1" applyBorder="1" applyAlignment="1">
      <alignment horizontal="right"/>
    </xf>
    <xf numFmtId="0" fontId="16" fillId="0" borderId="0" xfId="0" applyFont="1" applyFill="1"/>
    <xf numFmtId="164" fontId="26" fillId="0" borderId="4" xfId="1" applyNumberFormat="1" applyFont="1" applyBorder="1" applyAlignment="1">
      <alignment horizontal="right"/>
    </xf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164" fontId="21" fillId="0" borderId="4" xfId="1" applyNumberFormat="1" applyFont="1" applyFill="1" applyBorder="1" applyAlignment="1">
      <alignment horizontal="right"/>
    </xf>
    <xf numFmtId="1" fontId="26" fillId="0" borderId="4" xfId="0" applyNumberFormat="1" applyFont="1" applyBorder="1" applyAlignment="1">
      <alignment horizontal="right"/>
    </xf>
    <xf numFmtId="1" fontId="21" fillId="0" borderId="4" xfId="1" applyNumberFormat="1" applyFont="1" applyBorder="1" applyAlignment="1">
      <alignment horizontal="right"/>
    </xf>
    <xf numFmtId="0" fontId="27" fillId="0" borderId="2" xfId="0" applyFont="1" applyBorder="1" applyAlignment="1">
      <alignment vertical="top"/>
    </xf>
    <xf numFmtId="3" fontId="27" fillId="0" borderId="2" xfId="0" applyNumberFormat="1" applyFont="1" applyBorder="1" applyAlignment="1">
      <alignment vertical="top" wrapText="1"/>
    </xf>
    <xf numFmtId="0" fontId="21" fillId="0" borderId="2" xfId="0" applyFont="1" applyBorder="1" applyAlignment="1"/>
    <xf numFmtId="0" fontId="25" fillId="0" borderId="2" xfId="0" applyFont="1" applyFill="1" applyBorder="1" applyAlignment="1">
      <alignment vertical="top" wrapText="1"/>
    </xf>
    <xf numFmtId="164" fontId="26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0" fontId="13" fillId="0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4" fillId="0" borderId="5" xfId="0" applyFont="1" applyBorder="1"/>
    <xf numFmtId="0" fontId="13" fillId="0" borderId="5" xfId="0" applyFont="1" applyBorder="1"/>
    <xf numFmtId="0" fontId="13" fillId="0" borderId="5" xfId="0" applyFont="1" applyFill="1" applyBorder="1"/>
    <xf numFmtId="0" fontId="14" fillId="0" borderId="5" xfId="0" applyFont="1" applyFill="1" applyBorder="1"/>
    <xf numFmtId="0" fontId="6" fillId="0" borderId="5" xfId="0" applyFont="1" applyBorder="1" applyAlignment="1">
      <alignment vertical="top"/>
    </xf>
    <xf numFmtId="0" fontId="21" fillId="0" borderId="5" xfId="0" applyFont="1" applyBorder="1"/>
    <xf numFmtId="0" fontId="26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wrapText="1"/>
    </xf>
    <xf numFmtId="0" fontId="25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3" fontId="23" fillId="0" borderId="2" xfId="0" applyNumberFormat="1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25" fillId="0" borderId="2" xfId="0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left" wrapText="1"/>
    </xf>
    <xf numFmtId="0" fontId="19" fillId="0" borderId="2" xfId="0" applyFont="1" applyBorder="1" applyAlignment="1">
      <alignment vertical="top"/>
    </xf>
    <xf numFmtId="0" fontId="19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0</xdr:rowOff>
    </xdr:from>
    <xdr:to>
      <xdr:col>10</xdr:col>
      <xdr:colOff>276224</xdr:colOff>
      <xdr:row>3</xdr:row>
      <xdr:rowOff>219075</xdr:rowOff>
    </xdr:to>
    <xdr:pic>
      <xdr:nvPicPr>
        <xdr:cNvPr id="3" name="Imagen 1" descr="Descripción: C:\Documents and Settings\Usuario\Configuración local\Temp\OK LOGOTIPO SFA-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0"/>
          <a:ext cx="110489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abSelected="1" zoomScaleNormal="100" workbookViewId="0">
      <selection activeCell="H25" sqref="H25"/>
    </sheetView>
  </sheetViews>
  <sheetFormatPr baseColWidth="10" defaultRowHeight="15" x14ac:dyDescent="0.25"/>
  <cols>
    <col min="1" max="1" width="3.28515625" customWidth="1"/>
    <col min="2" max="2" width="4.42578125" customWidth="1"/>
    <col min="3" max="3" width="6.140625" customWidth="1"/>
    <col min="4" max="4" width="6.85546875" customWidth="1"/>
    <col min="5" max="5" width="7.140625" customWidth="1"/>
    <col min="6" max="6" width="28.28515625" customWidth="1"/>
    <col min="7" max="7" width="1.28515625" hidden="1" customWidth="1"/>
    <col min="8" max="8" width="19.42578125" style="53" bestFit="1" customWidth="1"/>
    <col min="9" max="14" width="18.140625" style="54" bestFit="1" customWidth="1"/>
    <col min="15" max="15" width="19" style="54" customWidth="1"/>
    <col min="16" max="19" width="18.140625" style="54" bestFit="1" customWidth="1"/>
    <col min="20" max="20" width="18.140625" style="80" bestFit="1" customWidth="1"/>
    <col min="21" max="21" width="23.140625" hidden="1" customWidth="1"/>
  </cols>
  <sheetData>
    <row r="1" spans="1:22" ht="16.5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4"/>
    </row>
    <row r="2" spans="1:22" s="1" customFormat="1" ht="18.75" x14ac:dyDescent="0.3">
      <c r="A2" s="114" t="s">
        <v>314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14"/>
    </row>
    <row r="3" spans="1:22" s="1" customFormat="1" ht="18.75" x14ac:dyDescent="0.3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7"/>
      <c r="U3" s="116"/>
    </row>
    <row r="4" spans="1:22" s="1" customFormat="1" ht="18.75" x14ac:dyDescent="0.3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9"/>
      <c r="U4" s="118"/>
    </row>
    <row r="5" spans="1:22" ht="30" customHeight="1" x14ac:dyDescent="0.25">
      <c r="A5" s="120" t="s">
        <v>2</v>
      </c>
      <c r="B5" s="121"/>
      <c r="C5" s="121"/>
      <c r="D5" s="121"/>
      <c r="E5" s="121"/>
      <c r="F5" s="121"/>
      <c r="G5" s="122"/>
      <c r="H5" s="81" t="s">
        <v>3</v>
      </c>
      <c r="I5" s="81" t="s">
        <v>4</v>
      </c>
      <c r="J5" s="81" t="s">
        <v>5</v>
      </c>
      <c r="K5" s="81" t="s">
        <v>6</v>
      </c>
      <c r="L5" s="81" t="s">
        <v>7</v>
      </c>
      <c r="M5" s="81" t="s">
        <v>8</v>
      </c>
      <c r="N5" s="81" t="s">
        <v>9</v>
      </c>
      <c r="O5" s="81" t="s">
        <v>10</v>
      </c>
      <c r="P5" s="81" t="s">
        <v>11</v>
      </c>
      <c r="Q5" s="81" t="s">
        <v>12</v>
      </c>
      <c r="R5" s="81" t="s">
        <v>13</v>
      </c>
      <c r="S5" s="81" t="s">
        <v>14</v>
      </c>
      <c r="T5" s="81" t="s">
        <v>15</v>
      </c>
      <c r="U5" s="81" t="s">
        <v>16</v>
      </c>
    </row>
    <row r="6" spans="1:22" s="4" customFormat="1" ht="17.25" x14ac:dyDescent="0.3">
      <c r="A6" s="123" t="s">
        <v>17</v>
      </c>
      <c r="B6" s="124"/>
      <c r="C6" s="124"/>
      <c r="D6" s="124"/>
      <c r="E6" s="124"/>
      <c r="F6" s="124"/>
      <c r="G6" s="124"/>
      <c r="H6" s="2">
        <f>SUM(I6:T6)</f>
        <v>78366979720</v>
      </c>
      <c r="I6" s="2">
        <f t="shared" ref="I6:T6" si="0">SUM(I7,I25,I31,I34,I96,I108,I134,I138,I187,I194)</f>
        <v>7903636368</v>
      </c>
      <c r="J6" s="2">
        <f t="shared" si="0"/>
        <v>6661945202</v>
      </c>
      <c r="K6" s="2">
        <f t="shared" si="0"/>
        <v>6681802253</v>
      </c>
      <c r="L6" s="2">
        <f t="shared" si="0"/>
        <v>6640070496</v>
      </c>
      <c r="M6" s="2">
        <f t="shared" si="0"/>
        <v>7274758888</v>
      </c>
      <c r="N6" s="2">
        <f t="shared" si="0"/>
        <v>6183411553</v>
      </c>
      <c r="O6" s="2">
        <f t="shared" si="0"/>
        <v>6595671518</v>
      </c>
      <c r="P6" s="2">
        <f t="shared" si="0"/>
        <v>5695972780</v>
      </c>
      <c r="Q6" s="2">
        <f t="shared" si="0"/>
        <v>6126305692</v>
      </c>
      <c r="R6" s="2">
        <f t="shared" si="0"/>
        <v>6109742756</v>
      </c>
      <c r="S6" s="2">
        <f t="shared" si="0"/>
        <v>6109722065</v>
      </c>
      <c r="T6" s="56">
        <f t="shared" si="0"/>
        <v>6383940149</v>
      </c>
      <c r="U6" s="3"/>
    </row>
    <row r="7" spans="1:22" s="10" customFormat="1" ht="15.75" x14ac:dyDescent="0.25">
      <c r="A7" s="82">
        <v>1</v>
      </c>
      <c r="B7" s="50" t="s">
        <v>18</v>
      </c>
      <c r="C7" s="5"/>
      <c r="D7" s="5"/>
      <c r="E7" s="5"/>
      <c r="F7" s="6"/>
      <c r="G7" s="7"/>
      <c r="H7" s="8">
        <f t="shared" ref="H7:H70" si="1">SUM(I7:T7)</f>
        <v>3913430782</v>
      </c>
      <c r="I7" s="8">
        <f t="shared" ref="I7:T7" si="2">SUM(I8,I10,I13,I15,I16,I18,I19,I23,I24)</f>
        <v>609616541</v>
      </c>
      <c r="J7" s="8">
        <f t="shared" si="2"/>
        <v>471217785</v>
      </c>
      <c r="K7" s="8">
        <f t="shared" si="2"/>
        <v>724537570</v>
      </c>
      <c r="L7" s="8">
        <f t="shared" si="2"/>
        <v>298615171</v>
      </c>
      <c r="M7" s="8">
        <f t="shared" si="2"/>
        <v>229960665</v>
      </c>
      <c r="N7" s="8">
        <f t="shared" si="2"/>
        <v>264355959</v>
      </c>
      <c r="O7" s="8">
        <f t="shared" si="2"/>
        <v>216873416</v>
      </c>
      <c r="P7" s="8">
        <f t="shared" si="2"/>
        <v>232565911</v>
      </c>
      <c r="Q7" s="8">
        <f t="shared" si="2"/>
        <v>215515675</v>
      </c>
      <c r="R7" s="8">
        <f t="shared" si="2"/>
        <v>214327667</v>
      </c>
      <c r="S7" s="8">
        <f t="shared" si="2"/>
        <v>221118791</v>
      </c>
      <c r="T7" s="57">
        <f t="shared" si="2"/>
        <v>214725631</v>
      </c>
      <c r="U7" s="9" t="s">
        <v>19</v>
      </c>
    </row>
    <row r="8" spans="1:22" x14ac:dyDescent="0.25">
      <c r="A8" s="83"/>
      <c r="B8" s="11">
        <v>1.1000000000000001</v>
      </c>
      <c r="C8" s="25" t="s">
        <v>20</v>
      </c>
      <c r="D8" s="12"/>
      <c r="E8" s="25"/>
      <c r="F8" s="13"/>
      <c r="G8" s="14"/>
      <c r="H8" s="15">
        <f t="shared" si="1"/>
        <v>0</v>
      </c>
      <c r="I8" s="15">
        <f>SUM(I9)</f>
        <v>0</v>
      </c>
      <c r="J8" s="15">
        <f t="shared" ref="J8:T8" si="3">SUM(J9)</f>
        <v>0</v>
      </c>
      <c r="K8" s="15">
        <f t="shared" si="3"/>
        <v>0</v>
      </c>
      <c r="L8" s="15">
        <f t="shared" si="3"/>
        <v>0</v>
      </c>
      <c r="M8" s="15">
        <f t="shared" si="3"/>
        <v>0</v>
      </c>
      <c r="N8" s="15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0</v>
      </c>
      <c r="T8" s="58">
        <f t="shared" si="3"/>
        <v>0</v>
      </c>
      <c r="U8" s="16" t="s">
        <v>19</v>
      </c>
    </row>
    <row r="9" spans="1:22" s="21" customFormat="1" ht="12.75" x14ac:dyDescent="0.2">
      <c r="A9" s="84" t="s">
        <v>21</v>
      </c>
      <c r="B9" s="17"/>
      <c r="C9" s="38" t="s">
        <v>22</v>
      </c>
      <c r="D9" s="97" t="s">
        <v>23</v>
      </c>
      <c r="E9" s="97"/>
      <c r="F9" s="97"/>
      <c r="G9" s="18"/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20" t="s">
        <v>19</v>
      </c>
    </row>
    <row r="10" spans="1:22" x14ac:dyDescent="0.25">
      <c r="A10" s="85"/>
      <c r="B10" s="11">
        <v>1.2</v>
      </c>
      <c r="C10" s="25" t="s">
        <v>24</v>
      </c>
      <c r="D10" s="22"/>
      <c r="E10" s="12"/>
      <c r="F10" s="13"/>
      <c r="G10" s="14"/>
      <c r="H10" s="15">
        <f t="shared" si="1"/>
        <v>1396603190</v>
      </c>
      <c r="I10" s="15">
        <f>SUM(I11:I12)</f>
        <v>346547779</v>
      </c>
      <c r="J10" s="15">
        <f t="shared" ref="J10:T10" si="4">SUM(J11:J12)</f>
        <v>236154538</v>
      </c>
      <c r="K10" s="15">
        <f t="shared" si="4"/>
        <v>538633557</v>
      </c>
      <c r="L10" s="15">
        <f t="shared" si="4"/>
        <v>102258247</v>
      </c>
      <c r="M10" s="15">
        <f t="shared" si="4"/>
        <v>31868957</v>
      </c>
      <c r="N10" s="15">
        <f t="shared" si="4"/>
        <v>29456482</v>
      </c>
      <c r="O10" s="15">
        <f t="shared" si="4"/>
        <v>24572837</v>
      </c>
      <c r="P10" s="15">
        <f t="shared" si="4"/>
        <v>26737424</v>
      </c>
      <c r="Q10" s="15">
        <f t="shared" si="4"/>
        <v>15936565</v>
      </c>
      <c r="R10" s="15">
        <f t="shared" si="4"/>
        <v>19328531</v>
      </c>
      <c r="S10" s="15">
        <f t="shared" si="4"/>
        <v>14667840</v>
      </c>
      <c r="T10" s="58">
        <f t="shared" si="4"/>
        <v>10440433</v>
      </c>
      <c r="U10" s="16" t="s">
        <v>19</v>
      </c>
    </row>
    <row r="11" spans="1:22" s="21" customFormat="1" ht="12.75" x14ac:dyDescent="0.2">
      <c r="A11" s="84"/>
      <c r="B11" s="17"/>
      <c r="C11" s="38" t="s">
        <v>25</v>
      </c>
      <c r="D11" s="97" t="s">
        <v>26</v>
      </c>
      <c r="E11" s="97"/>
      <c r="F11" s="97"/>
      <c r="G11" s="18"/>
      <c r="H11" s="19">
        <f t="shared" si="1"/>
        <v>1396603190</v>
      </c>
      <c r="I11" s="19">
        <v>346547779</v>
      </c>
      <c r="J11" s="19">
        <v>236154538</v>
      </c>
      <c r="K11" s="19">
        <v>538633557</v>
      </c>
      <c r="L11" s="19">
        <v>102258247</v>
      </c>
      <c r="M11" s="19">
        <v>31868957</v>
      </c>
      <c r="N11" s="19">
        <v>29456482</v>
      </c>
      <c r="O11" s="19">
        <v>24572837</v>
      </c>
      <c r="P11" s="19">
        <v>26737424</v>
      </c>
      <c r="Q11" s="19">
        <v>15936565</v>
      </c>
      <c r="R11" s="19">
        <v>19328531</v>
      </c>
      <c r="S11" s="19">
        <v>14667840</v>
      </c>
      <c r="T11" s="19">
        <v>10440433</v>
      </c>
      <c r="U11" s="20" t="s">
        <v>19</v>
      </c>
    </row>
    <row r="12" spans="1:22" s="21" customFormat="1" ht="12.75" x14ac:dyDescent="0.2">
      <c r="A12" s="84"/>
      <c r="B12" s="17"/>
      <c r="C12" s="38" t="s">
        <v>27</v>
      </c>
      <c r="D12" s="97" t="s">
        <v>28</v>
      </c>
      <c r="E12" s="97"/>
      <c r="F12" s="97"/>
      <c r="G12" s="18"/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20" t="s">
        <v>19</v>
      </c>
    </row>
    <row r="13" spans="1:22" s="62" customFormat="1" ht="29.25" customHeight="1" x14ac:dyDescent="0.25">
      <c r="A13" s="86"/>
      <c r="B13" s="60">
        <v>1.3</v>
      </c>
      <c r="C13" s="113" t="s">
        <v>29</v>
      </c>
      <c r="D13" s="113"/>
      <c r="E13" s="113"/>
      <c r="F13" s="113"/>
      <c r="G13" s="59"/>
      <c r="H13" s="58">
        <f t="shared" si="1"/>
        <v>0</v>
      </c>
      <c r="I13" s="15">
        <f>SUM(I14:I15)</f>
        <v>0</v>
      </c>
      <c r="J13" s="15">
        <f t="shared" ref="J13:T13" si="5">SUM(J14:J15)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58">
        <f t="shared" si="5"/>
        <v>0</v>
      </c>
      <c r="U13" s="61" t="s">
        <v>19</v>
      </c>
    </row>
    <row r="14" spans="1:22" s="67" customFormat="1" ht="12.75" x14ac:dyDescent="0.2">
      <c r="A14" s="87"/>
      <c r="B14" s="64"/>
      <c r="C14" s="46" t="s">
        <v>30</v>
      </c>
      <c r="D14" s="100" t="s">
        <v>31</v>
      </c>
      <c r="E14" s="100"/>
      <c r="F14" s="100"/>
      <c r="G14" s="63"/>
      <c r="H14" s="65">
        <f t="shared" si="1"/>
        <v>0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 t="s">
        <v>19</v>
      </c>
    </row>
    <row r="15" spans="1:22" x14ac:dyDescent="0.25">
      <c r="A15" s="85"/>
      <c r="B15" s="24">
        <v>1.4</v>
      </c>
      <c r="C15" s="112" t="s">
        <v>32</v>
      </c>
      <c r="D15" s="112"/>
      <c r="E15" s="112"/>
      <c r="F15" s="112"/>
      <c r="G15" s="14"/>
      <c r="H15" s="15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6" t="s">
        <v>19</v>
      </c>
      <c r="V15" s="21"/>
    </row>
    <row r="16" spans="1:22" x14ac:dyDescent="0.25">
      <c r="A16" s="85"/>
      <c r="B16" s="24">
        <v>1.5</v>
      </c>
      <c r="C16" s="25" t="s">
        <v>33</v>
      </c>
      <c r="D16" s="22"/>
      <c r="E16" s="12"/>
      <c r="F16" s="13"/>
      <c r="G16" s="14"/>
      <c r="H16" s="15">
        <f t="shared" si="1"/>
        <v>2491947519</v>
      </c>
      <c r="I16" s="15">
        <f>+I17</f>
        <v>260621610</v>
      </c>
      <c r="J16" s="15">
        <f t="shared" ref="J16:T16" si="6">+J17</f>
        <v>233465186</v>
      </c>
      <c r="K16" s="15">
        <f t="shared" si="6"/>
        <v>182246043</v>
      </c>
      <c r="L16" s="15">
        <f t="shared" si="6"/>
        <v>194626981</v>
      </c>
      <c r="M16" s="15">
        <f t="shared" si="6"/>
        <v>196105480</v>
      </c>
      <c r="N16" s="15">
        <f t="shared" si="6"/>
        <v>233041106</v>
      </c>
      <c r="O16" s="15">
        <f t="shared" si="6"/>
        <v>189807942</v>
      </c>
      <c r="P16" s="15">
        <f t="shared" si="6"/>
        <v>204280209</v>
      </c>
      <c r="Q16" s="15">
        <f t="shared" si="6"/>
        <v>197285558</v>
      </c>
      <c r="R16" s="15">
        <f t="shared" si="6"/>
        <v>192984609</v>
      </c>
      <c r="S16" s="15">
        <f t="shared" si="6"/>
        <v>204778616</v>
      </c>
      <c r="T16" s="15">
        <f t="shared" si="6"/>
        <v>202704179</v>
      </c>
      <c r="U16" s="16" t="s">
        <v>19</v>
      </c>
    </row>
    <row r="17" spans="1:22" s="21" customFormat="1" ht="25.5" customHeight="1" x14ac:dyDescent="0.2">
      <c r="A17" s="84"/>
      <c r="B17" s="23"/>
      <c r="C17" s="38" t="s">
        <v>34</v>
      </c>
      <c r="D17" s="97" t="s">
        <v>35</v>
      </c>
      <c r="E17" s="97"/>
      <c r="F17" s="97"/>
      <c r="G17" s="18"/>
      <c r="H17" s="19">
        <f t="shared" si="1"/>
        <v>2491947519</v>
      </c>
      <c r="I17" s="19">
        <v>260621610</v>
      </c>
      <c r="J17" s="19">
        <v>233465186</v>
      </c>
      <c r="K17" s="19">
        <v>182246043</v>
      </c>
      <c r="L17" s="19">
        <v>194626981</v>
      </c>
      <c r="M17" s="19">
        <v>196105480</v>
      </c>
      <c r="N17" s="19">
        <v>233041106</v>
      </c>
      <c r="O17" s="19">
        <v>189807942</v>
      </c>
      <c r="P17" s="19">
        <v>204280209</v>
      </c>
      <c r="Q17" s="19">
        <v>197285558</v>
      </c>
      <c r="R17" s="19">
        <v>192984609</v>
      </c>
      <c r="S17" s="19">
        <v>204778616</v>
      </c>
      <c r="T17" s="19">
        <v>202704179</v>
      </c>
      <c r="U17" s="20" t="s">
        <v>19</v>
      </c>
    </row>
    <row r="18" spans="1:22" x14ac:dyDescent="0.25">
      <c r="A18" s="85"/>
      <c r="B18" s="24">
        <v>1.6</v>
      </c>
      <c r="C18" s="25" t="s">
        <v>36</v>
      </c>
      <c r="D18" s="22"/>
      <c r="E18" s="12"/>
      <c r="F18" s="13"/>
      <c r="G18" s="14"/>
      <c r="H18" s="15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6" t="s">
        <v>19</v>
      </c>
      <c r="V18" s="21"/>
    </row>
    <row r="19" spans="1:22" x14ac:dyDescent="0.25">
      <c r="A19" s="85"/>
      <c r="B19" s="24">
        <v>1.7</v>
      </c>
      <c r="C19" s="98" t="s">
        <v>37</v>
      </c>
      <c r="D19" s="98"/>
      <c r="E19" s="98"/>
      <c r="F19" s="98"/>
      <c r="G19" s="14"/>
      <c r="H19" s="15">
        <f t="shared" si="1"/>
        <v>24880073</v>
      </c>
      <c r="I19" s="15">
        <f>SUM(I20:I22)</f>
        <v>2447152</v>
      </c>
      <c r="J19" s="15">
        <f t="shared" ref="J19:T19" si="7">SUM(J20:J22)</f>
        <v>1598061</v>
      </c>
      <c r="K19" s="15">
        <f t="shared" si="7"/>
        <v>3657970</v>
      </c>
      <c r="L19" s="15">
        <f t="shared" si="7"/>
        <v>1729943</v>
      </c>
      <c r="M19" s="15">
        <f t="shared" si="7"/>
        <v>1986228</v>
      </c>
      <c r="N19" s="15">
        <f t="shared" si="7"/>
        <v>1858371</v>
      </c>
      <c r="O19" s="15">
        <f t="shared" si="7"/>
        <v>2492637</v>
      </c>
      <c r="P19" s="15">
        <f t="shared" si="7"/>
        <v>1548278</v>
      </c>
      <c r="Q19" s="15">
        <f t="shared" si="7"/>
        <v>2293552</v>
      </c>
      <c r="R19" s="15">
        <f t="shared" si="7"/>
        <v>2014527</v>
      </c>
      <c r="S19" s="15">
        <f t="shared" si="7"/>
        <v>1672335</v>
      </c>
      <c r="T19" s="58">
        <f t="shared" si="7"/>
        <v>1581019</v>
      </c>
      <c r="U19" s="16" t="s">
        <v>19</v>
      </c>
    </row>
    <row r="20" spans="1:22" s="21" customFormat="1" ht="12.75" x14ac:dyDescent="0.2">
      <c r="A20" s="84"/>
      <c r="B20" s="23"/>
      <c r="C20" s="38" t="s">
        <v>38</v>
      </c>
      <c r="D20" s="97" t="s">
        <v>39</v>
      </c>
      <c r="E20" s="97"/>
      <c r="F20" s="26"/>
      <c r="G20" s="18"/>
      <c r="H20" s="19">
        <f t="shared" si="1"/>
        <v>11048288</v>
      </c>
      <c r="I20" s="19">
        <v>1184733</v>
      </c>
      <c r="J20" s="19">
        <v>837470</v>
      </c>
      <c r="K20" s="19">
        <v>1425789</v>
      </c>
      <c r="L20" s="19">
        <v>677738</v>
      </c>
      <c r="M20" s="19">
        <v>840953</v>
      </c>
      <c r="N20" s="19">
        <v>674580</v>
      </c>
      <c r="O20" s="19">
        <v>827110</v>
      </c>
      <c r="P20" s="19">
        <v>725022</v>
      </c>
      <c r="Q20" s="19">
        <v>1211374</v>
      </c>
      <c r="R20" s="19">
        <v>1021279</v>
      </c>
      <c r="S20" s="19">
        <v>881470</v>
      </c>
      <c r="T20" s="19">
        <v>740770</v>
      </c>
      <c r="U20" s="20" t="s">
        <v>19</v>
      </c>
    </row>
    <row r="21" spans="1:22" s="21" customFormat="1" ht="12.75" x14ac:dyDescent="0.2">
      <c r="A21" s="84"/>
      <c r="B21" s="17"/>
      <c r="C21" s="38" t="s">
        <v>40</v>
      </c>
      <c r="D21" s="97" t="s">
        <v>41</v>
      </c>
      <c r="E21" s="97"/>
      <c r="F21" s="26"/>
      <c r="G21" s="18"/>
      <c r="H21" s="19">
        <f t="shared" si="1"/>
        <v>5654790</v>
      </c>
      <c r="I21" s="19">
        <v>738225</v>
      </c>
      <c r="J21" s="19">
        <v>415831</v>
      </c>
      <c r="K21" s="19">
        <v>1155092</v>
      </c>
      <c r="L21" s="19">
        <v>510639</v>
      </c>
      <c r="M21" s="19">
        <v>385388</v>
      </c>
      <c r="N21" s="19">
        <v>248914</v>
      </c>
      <c r="O21" s="19">
        <v>333568</v>
      </c>
      <c r="P21" s="19">
        <v>261125</v>
      </c>
      <c r="Q21" s="19">
        <v>332604</v>
      </c>
      <c r="R21" s="19">
        <v>473063</v>
      </c>
      <c r="S21" s="19">
        <v>435638</v>
      </c>
      <c r="T21" s="19">
        <v>364703</v>
      </c>
      <c r="U21" s="20" t="s">
        <v>19</v>
      </c>
    </row>
    <row r="22" spans="1:22" s="21" customFormat="1" ht="12.75" x14ac:dyDescent="0.2">
      <c r="A22" s="84"/>
      <c r="B22" s="17"/>
      <c r="C22" s="38" t="s">
        <v>42</v>
      </c>
      <c r="D22" s="97" t="s">
        <v>43</v>
      </c>
      <c r="E22" s="97"/>
      <c r="F22" s="26"/>
      <c r="G22" s="18"/>
      <c r="H22" s="19">
        <f t="shared" si="1"/>
        <v>8176995</v>
      </c>
      <c r="I22" s="19">
        <v>524194</v>
      </c>
      <c r="J22" s="19">
        <v>344760</v>
      </c>
      <c r="K22" s="19">
        <v>1077089</v>
      </c>
      <c r="L22" s="19">
        <v>541566</v>
      </c>
      <c r="M22" s="19">
        <v>759887</v>
      </c>
      <c r="N22" s="19">
        <v>934877</v>
      </c>
      <c r="O22" s="19">
        <v>1331959</v>
      </c>
      <c r="P22" s="19">
        <v>562131</v>
      </c>
      <c r="Q22" s="19">
        <v>749574</v>
      </c>
      <c r="R22" s="19">
        <v>520185</v>
      </c>
      <c r="S22" s="19">
        <v>355227</v>
      </c>
      <c r="T22" s="19">
        <v>475546</v>
      </c>
      <c r="U22" s="20" t="s">
        <v>19</v>
      </c>
    </row>
    <row r="23" spans="1:22" x14ac:dyDescent="0.25">
      <c r="A23" s="85"/>
      <c r="B23" s="24">
        <v>1.8</v>
      </c>
      <c r="C23" s="25" t="s">
        <v>44</v>
      </c>
      <c r="D23" s="22"/>
      <c r="E23" s="12"/>
      <c r="F23" s="13"/>
      <c r="G23" s="14"/>
      <c r="H23" s="15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6" t="s">
        <v>19</v>
      </c>
      <c r="V23" s="21"/>
    </row>
    <row r="24" spans="1:22" ht="47.25" customHeight="1" x14ac:dyDescent="0.25">
      <c r="A24" s="85"/>
      <c r="B24" s="24">
        <v>1.9</v>
      </c>
      <c r="C24" s="112" t="s">
        <v>45</v>
      </c>
      <c r="D24" s="112"/>
      <c r="E24" s="112"/>
      <c r="F24" s="112"/>
      <c r="G24" s="14"/>
      <c r="H24" s="15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6" t="s">
        <v>19</v>
      </c>
      <c r="V24" s="21"/>
    </row>
    <row r="25" spans="1:22" s="28" customFormat="1" ht="15.75" x14ac:dyDescent="0.25">
      <c r="A25" s="82">
        <v>2</v>
      </c>
      <c r="B25" s="50" t="s">
        <v>46</v>
      </c>
      <c r="C25" s="5"/>
      <c r="D25" s="27"/>
      <c r="E25" s="27"/>
      <c r="F25" s="27"/>
      <c r="G25" s="27"/>
      <c r="H25" s="8">
        <f t="shared" si="1"/>
        <v>0</v>
      </c>
      <c r="I25" s="8">
        <f>SUM(I26:I30)</f>
        <v>0</v>
      </c>
      <c r="J25" s="8">
        <f t="shared" ref="J25:T25" si="8">SUM(J26:J30)</f>
        <v>0</v>
      </c>
      <c r="K25" s="8">
        <f t="shared" si="8"/>
        <v>0</v>
      </c>
      <c r="L25" s="8">
        <f t="shared" si="8"/>
        <v>0</v>
      </c>
      <c r="M25" s="8">
        <f t="shared" si="8"/>
        <v>0</v>
      </c>
      <c r="N25" s="8">
        <f t="shared" si="8"/>
        <v>0</v>
      </c>
      <c r="O25" s="8">
        <f t="shared" si="8"/>
        <v>0</v>
      </c>
      <c r="P25" s="8">
        <f t="shared" si="8"/>
        <v>0</v>
      </c>
      <c r="Q25" s="8">
        <f t="shared" si="8"/>
        <v>0</v>
      </c>
      <c r="R25" s="8">
        <f t="shared" si="8"/>
        <v>0</v>
      </c>
      <c r="S25" s="8">
        <f t="shared" si="8"/>
        <v>0</v>
      </c>
      <c r="T25" s="57">
        <f t="shared" si="8"/>
        <v>0</v>
      </c>
      <c r="U25" s="9" t="s">
        <v>19</v>
      </c>
    </row>
    <row r="26" spans="1:22" x14ac:dyDescent="0.25">
      <c r="A26" s="88"/>
      <c r="B26" s="24">
        <v>2.1</v>
      </c>
      <c r="C26" s="25" t="s">
        <v>47</v>
      </c>
      <c r="D26" s="14"/>
      <c r="E26" s="14"/>
      <c r="F26" s="14"/>
      <c r="G26" s="14"/>
      <c r="H26" s="15">
        <f t="shared" si="1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6" t="s">
        <v>19</v>
      </c>
      <c r="V26" s="21"/>
    </row>
    <row r="27" spans="1:22" x14ac:dyDescent="0.25">
      <c r="A27" s="88"/>
      <c r="B27" s="24">
        <v>2.2000000000000002</v>
      </c>
      <c r="C27" s="25" t="s">
        <v>48</v>
      </c>
      <c r="D27" s="14"/>
      <c r="E27" s="14"/>
      <c r="F27" s="14"/>
      <c r="G27" s="14"/>
      <c r="H27" s="15">
        <f t="shared" si="1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6" t="s">
        <v>19</v>
      </c>
      <c r="V27" s="21"/>
    </row>
    <row r="28" spans="1:22" x14ac:dyDescent="0.25">
      <c r="A28" s="88"/>
      <c r="B28" s="24">
        <v>2.2999999999999998</v>
      </c>
      <c r="C28" s="25" t="s">
        <v>49</v>
      </c>
      <c r="D28" s="14"/>
      <c r="E28" s="14"/>
      <c r="F28" s="14"/>
      <c r="G28" s="14"/>
      <c r="H28" s="15">
        <f t="shared" si="1"/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6" t="s">
        <v>19</v>
      </c>
      <c r="V28" s="21"/>
    </row>
    <row r="29" spans="1:22" ht="30.75" customHeight="1" x14ac:dyDescent="0.25">
      <c r="A29" s="88"/>
      <c r="B29" s="24">
        <v>2.4</v>
      </c>
      <c r="C29" s="102" t="s">
        <v>50</v>
      </c>
      <c r="D29" s="102"/>
      <c r="E29" s="102"/>
      <c r="F29" s="102"/>
      <c r="G29" s="14"/>
      <c r="H29" s="15">
        <f t="shared" si="1"/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6" t="s">
        <v>19</v>
      </c>
      <c r="V29" s="21"/>
    </row>
    <row r="30" spans="1:22" x14ac:dyDescent="0.25">
      <c r="A30" s="88"/>
      <c r="B30" s="24">
        <v>2.5</v>
      </c>
      <c r="C30" s="25" t="s">
        <v>37</v>
      </c>
      <c r="D30" s="14"/>
      <c r="E30" s="14"/>
      <c r="F30" s="14"/>
      <c r="G30" s="14"/>
      <c r="H30" s="15">
        <f t="shared" si="1"/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6" t="s">
        <v>19</v>
      </c>
      <c r="V30" s="21"/>
    </row>
    <row r="31" spans="1:22" s="28" customFormat="1" ht="15.75" x14ac:dyDescent="0.25">
      <c r="A31" s="82">
        <v>3</v>
      </c>
      <c r="B31" s="50" t="s">
        <v>51</v>
      </c>
      <c r="C31" s="5"/>
      <c r="D31" s="27"/>
      <c r="E31" s="27"/>
      <c r="F31" s="27"/>
      <c r="G31" s="27"/>
      <c r="H31" s="8">
        <f t="shared" si="1"/>
        <v>0</v>
      </c>
      <c r="I31" s="8">
        <f>SUM(I32:I33)</f>
        <v>0</v>
      </c>
      <c r="J31" s="8">
        <f t="shared" ref="J31:T31" si="9">SUM(J32:J33)</f>
        <v>0</v>
      </c>
      <c r="K31" s="8">
        <f t="shared" si="9"/>
        <v>0</v>
      </c>
      <c r="L31" s="8">
        <f t="shared" si="9"/>
        <v>0</v>
      </c>
      <c r="M31" s="8">
        <f t="shared" si="9"/>
        <v>0</v>
      </c>
      <c r="N31" s="8">
        <f t="shared" si="9"/>
        <v>0</v>
      </c>
      <c r="O31" s="8">
        <f t="shared" si="9"/>
        <v>0</v>
      </c>
      <c r="P31" s="8">
        <f t="shared" si="9"/>
        <v>0</v>
      </c>
      <c r="Q31" s="8">
        <f t="shared" si="9"/>
        <v>0</v>
      </c>
      <c r="R31" s="8">
        <f t="shared" si="9"/>
        <v>0</v>
      </c>
      <c r="S31" s="8">
        <f t="shared" si="9"/>
        <v>0</v>
      </c>
      <c r="T31" s="57">
        <f t="shared" si="9"/>
        <v>0</v>
      </c>
      <c r="U31" s="9" t="s">
        <v>19</v>
      </c>
    </row>
    <row r="32" spans="1:22" ht="15" customHeight="1" x14ac:dyDescent="0.25">
      <c r="A32" s="88"/>
      <c r="B32" s="24">
        <v>3.1</v>
      </c>
      <c r="C32" s="25" t="s">
        <v>52</v>
      </c>
      <c r="D32" s="14"/>
      <c r="E32" s="14"/>
      <c r="F32" s="14"/>
      <c r="G32" s="14"/>
      <c r="H32" s="15">
        <f t="shared" si="1"/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6" t="s">
        <v>19</v>
      </c>
      <c r="V32" s="21"/>
    </row>
    <row r="33" spans="1:22" ht="60" customHeight="1" x14ac:dyDescent="0.25">
      <c r="A33" s="88"/>
      <c r="B33" s="24">
        <v>3.9</v>
      </c>
      <c r="C33" s="102" t="s">
        <v>53</v>
      </c>
      <c r="D33" s="102"/>
      <c r="E33" s="102"/>
      <c r="F33" s="102"/>
      <c r="G33" s="14"/>
      <c r="H33" s="15">
        <f t="shared" si="1"/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6" t="s">
        <v>19</v>
      </c>
      <c r="V33" s="21"/>
    </row>
    <row r="34" spans="1:22" s="28" customFormat="1" ht="15.75" x14ac:dyDescent="0.25">
      <c r="A34" s="82">
        <v>4</v>
      </c>
      <c r="B34" s="50" t="s">
        <v>54</v>
      </c>
      <c r="C34" s="5"/>
      <c r="D34" s="5"/>
      <c r="E34" s="5"/>
      <c r="F34" s="6"/>
      <c r="G34" s="27"/>
      <c r="H34" s="8">
        <f t="shared" si="1"/>
        <v>1977859367</v>
      </c>
      <c r="I34" s="8">
        <f t="shared" ref="I34:T34" si="10">SUM(I35,I36,I37,I90,I91,I95)</f>
        <v>224363008</v>
      </c>
      <c r="J34" s="8">
        <f t="shared" si="10"/>
        <v>191636039</v>
      </c>
      <c r="K34" s="8">
        <f t="shared" si="10"/>
        <v>278796597</v>
      </c>
      <c r="L34" s="8">
        <f t="shared" si="10"/>
        <v>155078324</v>
      </c>
      <c r="M34" s="8">
        <f t="shared" si="10"/>
        <v>150465672</v>
      </c>
      <c r="N34" s="8">
        <f t="shared" si="10"/>
        <v>137405608</v>
      </c>
      <c r="O34" s="8">
        <f t="shared" si="10"/>
        <v>154470959</v>
      </c>
      <c r="P34" s="8">
        <f t="shared" si="10"/>
        <v>157194294</v>
      </c>
      <c r="Q34" s="8">
        <f t="shared" si="10"/>
        <v>134411451</v>
      </c>
      <c r="R34" s="8">
        <f t="shared" si="10"/>
        <v>130648494</v>
      </c>
      <c r="S34" s="8">
        <f t="shared" si="10"/>
        <v>159552317</v>
      </c>
      <c r="T34" s="57">
        <f t="shared" si="10"/>
        <v>103836604</v>
      </c>
      <c r="U34" s="9" t="s">
        <v>19</v>
      </c>
    </row>
    <row r="35" spans="1:22" ht="29.25" customHeight="1" x14ac:dyDescent="0.25">
      <c r="A35" s="85"/>
      <c r="B35" s="11">
        <v>4.0999999999999996</v>
      </c>
      <c r="C35" s="112" t="s">
        <v>55</v>
      </c>
      <c r="D35" s="112"/>
      <c r="E35" s="112"/>
      <c r="F35" s="112"/>
      <c r="G35" s="14"/>
      <c r="H35" s="15">
        <f t="shared" si="1"/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6" t="s">
        <v>19</v>
      </c>
      <c r="V35" s="21"/>
    </row>
    <row r="36" spans="1:22" x14ac:dyDescent="0.25">
      <c r="A36" s="85"/>
      <c r="B36" s="11">
        <v>4.2</v>
      </c>
      <c r="C36" s="25" t="s">
        <v>56</v>
      </c>
      <c r="D36" s="12"/>
      <c r="E36" s="25"/>
      <c r="F36" s="13"/>
      <c r="G36" s="14"/>
      <c r="H36" s="15">
        <f t="shared" si="1"/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6" t="s">
        <v>19</v>
      </c>
      <c r="V36" s="21"/>
    </row>
    <row r="37" spans="1:22" x14ac:dyDescent="0.25">
      <c r="A37" s="85"/>
      <c r="B37" s="11">
        <v>4.3</v>
      </c>
      <c r="C37" s="25" t="s">
        <v>57</v>
      </c>
      <c r="D37" s="12"/>
      <c r="E37" s="25"/>
      <c r="F37" s="13"/>
      <c r="G37" s="14"/>
      <c r="H37" s="15">
        <f>SUM(I37:T37)</f>
        <v>1964686305</v>
      </c>
      <c r="I37" s="15">
        <f t="shared" ref="I37:T37" si="11">SUM(I38,I49,I50,I88)</f>
        <v>223185004</v>
      </c>
      <c r="J37" s="15">
        <f t="shared" si="11"/>
        <v>190381828</v>
      </c>
      <c r="K37" s="15">
        <f t="shared" si="11"/>
        <v>276483457</v>
      </c>
      <c r="L37" s="15">
        <f t="shared" si="11"/>
        <v>154164700</v>
      </c>
      <c r="M37" s="15">
        <f t="shared" si="11"/>
        <v>149569860</v>
      </c>
      <c r="N37" s="15">
        <f t="shared" si="11"/>
        <v>136697571</v>
      </c>
      <c r="O37" s="15">
        <f t="shared" si="11"/>
        <v>153513875</v>
      </c>
      <c r="P37" s="15">
        <f t="shared" si="11"/>
        <v>156270381</v>
      </c>
      <c r="Q37" s="15">
        <f t="shared" si="11"/>
        <v>133481048</v>
      </c>
      <c r="R37" s="15">
        <f t="shared" si="11"/>
        <v>129807710</v>
      </c>
      <c r="S37" s="15">
        <f t="shared" si="11"/>
        <v>158404910</v>
      </c>
      <c r="T37" s="58">
        <f t="shared" si="11"/>
        <v>102725961</v>
      </c>
      <c r="U37" s="16" t="s">
        <v>19</v>
      </c>
    </row>
    <row r="38" spans="1:22" s="21" customFormat="1" ht="12.75" x14ac:dyDescent="0.2">
      <c r="A38" s="84"/>
      <c r="B38" s="49"/>
      <c r="C38" s="29" t="s">
        <v>58</v>
      </c>
      <c r="D38" s="29" t="s">
        <v>59</v>
      </c>
      <c r="E38" s="29"/>
      <c r="F38" s="30"/>
      <c r="G38" s="18"/>
      <c r="H38" s="19">
        <f>SUM(I38:T38)</f>
        <v>1664400264</v>
      </c>
      <c r="I38" s="19">
        <f>SUM(I39:I43,I46:I48)</f>
        <v>176875806</v>
      </c>
      <c r="J38" s="19">
        <f t="shared" ref="J38:T38" si="12">SUM(J39:J43,J46:J48)</f>
        <v>166140111</v>
      </c>
      <c r="K38" s="19">
        <f t="shared" si="12"/>
        <v>264652613</v>
      </c>
      <c r="L38" s="19">
        <f t="shared" si="12"/>
        <v>133775713</v>
      </c>
      <c r="M38" s="19">
        <f t="shared" si="12"/>
        <v>118372422</v>
      </c>
      <c r="N38" s="19">
        <f t="shared" si="12"/>
        <v>115866706</v>
      </c>
      <c r="O38" s="19">
        <f t="shared" si="12"/>
        <v>119215895</v>
      </c>
      <c r="P38" s="19">
        <f t="shared" si="12"/>
        <v>102906408</v>
      </c>
      <c r="Q38" s="19">
        <f t="shared" si="12"/>
        <v>108189043</v>
      </c>
      <c r="R38" s="19">
        <f t="shared" si="12"/>
        <v>120420796</v>
      </c>
      <c r="S38" s="19">
        <f t="shared" si="12"/>
        <v>150937398</v>
      </c>
      <c r="T38" s="19">
        <f t="shared" si="12"/>
        <v>87047353</v>
      </c>
      <c r="U38" s="20" t="s">
        <v>19</v>
      </c>
    </row>
    <row r="39" spans="1:22" hidden="1" x14ac:dyDescent="0.25">
      <c r="A39" s="89"/>
      <c r="B39" s="33"/>
      <c r="C39" s="34"/>
      <c r="D39" s="40" t="s">
        <v>60</v>
      </c>
      <c r="E39" s="107" t="s">
        <v>61</v>
      </c>
      <c r="F39" s="107"/>
      <c r="G39" s="34"/>
      <c r="H39" s="35">
        <f t="shared" si="1"/>
        <v>161581308</v>
      </c>
      <c r="I39" s="19">
        <v>11804789</v>
      </c>
      <c r="J39" s="19">
        <v>11945576</v>
      </c>
      <c r="K39" s="19">
        <v>11515917</v>
      </c>
      <c r="L39" s="19">
        <v>13912159</v>
      </c>
      <c r="M39" s="19">
        <v>10614350</v>
      </c>
      <c r="N39" s="19">
        <v>12586603</v>
      </c>
      <c r="O39" s="19">
        <v>18743118</v>
      </c>
      <c r="P39" s="19">
        <v>18719828</v>
      </c>
      <c r="Q39" s="19">
        <v>13212960</v>
      </c>
      <c r="R39" s="19">
        <v>14842845</v>
      </c>
      <c r="S39" s="19">
        <v>13347044</v>
      </c>
      <c r="T39" s="65">
        <v>10336119</v>
      </c>
      <c r="U39" s="36" t="s">
        <v>19</v>
      </c>
    </row>
    <row r="40" spans="1:22" hidden="1" x14ac:dyDescent="0.25">
      <c r="A40" s="89"/>
      <c r="B40" s="33"/>
      <c r="C40" s="34"/>
      <c r="D40" s="40" t="s">
        <v>62</v>
      </c>
      <c r="E40" s="107" t="s">
        <v>63</v>
      </c>
      <c r="F40" s="107"/>
      <c r="G40" s="34"/>
      <c r="H40" s="35">
        <f t="shared" si="1"/>
        <v>38578368</v>
      </c>
      <c r="I40" s="19">
        <v>4679396</v>
      </c>
      <c r="J40" s="19">
        <v>3259980</v>
      </c>
      <c r="K40" s="19">
        <v>1265461</v>
      </c>
      <c r="L40" s="19">
        <v>2941124</v>
      </c>
      <c r="M40" s="19">
        <v>5776673</v>
      </c>
      <c r="N40" s="19">
        <v>5036064</v>
      </c>
      <c r="O40" s="19">
        <v>3588299</v>
      </c>
      <c r="P40" s="19">
        <v>2503115</v>
      </c>
      <c r="Q40" s="19">
        <v>1425984</v>
      </c>
      <c r="R40" s="19">
        <v>2692322</v>
      </c>
      <c r="S40" s="19">
        <v>2684661</v>
      </c>
      <c r="T40" s="19">
        <v>2725289</v>
      </c>
      <c r="U40" s="36" t="s">
        <v>19</v>
      </c>
      <c r="V40" s="21"/>
    </row>
    <row r="41" spans="1:22" hidden="1" x14ac:dyDescent="0.25">
      <c r="A41" s="89"/>
      <c r="B41" s="33"/>
      <c r="C41" s="34"/>
      <c r="D41" s="40" t="s">
        <v>64</v>
      </c>
      <c r="E41" s="107" t="s">
        <v>65</v>
      </c>
      <c r="F41" s="107"/>
      <c r="G41" s="34"/>
      <c r="H41" s="35">
        <f t="shared" si="1"/>
        <v>133128244</v>
      </c>
      <c r="I41" s="19">
        <v>8137263</v>
      </c>
      <c r="J41" s="19">
        <v>9964305</v>
      </c>
      <c r="K41" s="19">
        <v>7611665</v>
      </c>
      <c r="L41" s="19">
        <v>4391552</v>
      </c>
      <c r="M41" s="19">
        <v>5594443</v>
      </c>
      <c r="N41" s="19">
        <v>7935298</v>
      </c>
      <c r="O41" s="19">
        <v>11802712</v>
      </c>
      <c r="P41" s="19">
        <v>10191368</v>
      </c>
      <c r="Q41" s="19">
        <v>8681092</v>
      </c>
      <c r="R41" s="19">
        <v>16417703</v>
      </c>
      <c r="S41" s="19">
        <v>34676417</v>
      </c>
      <c r="T41" s="19">
        <v>7724426</v>
      </c>
      <c r="U41" s="36" t="s">
        <v>19</v>
      </c>
      <c r="V41" s="21"/>
    </row>
    <row r="42" spans="1:22" hidden="1" x14ac:dyDescent="0.25">
      <c r="A42" s="89"/>
      <c r="B42" s="33"/>
      <c r="C42" s="34"/>
      <c r="D42" s="40" t="s">
        <v>66</v>
      </c>
      <c r="E42" s="107" t="s">
        <v>68</v>
      </c>
      <c r="F42" s="107"/>
      <c r="G42" s="34"/>
      <c r="H42" s="35">
        <f t="shared" si="1"/>
        <v>15463384</v>
      </c>
      <c r="I42" s="19">
        <v>1222964</v>
      </c>
      <c r="J42" s="19">
        <v>1567490</v>
      </c>
      <c r="K42" s="19">
        <v>1238151</v>
      </c>
      <c r="L42" s="19">
        <v>1426544</v>
      </c>
      <c r="M42" s="19">
        <v>1114528</v>
      </c>
      <c r="N42" s="19">
        <v>1390695</v>
      </c>
      <c r="O42" s="19">
        <v>1064394</v>
      </c>
      <c r="P42" s="19">
        <v>1003042</v>
      </c>
      <c r="Q42" s="19">
        <v>1738566</v>
      </c>
      <c r="R42" s="19">
        <v>1331126</v>
      </c>
      <c r="S42" s="19">
        <v>1491545</v>
      </c>
      <c r="T42" s="19">
        <v>874339</v>
      </c>
      <c r="U42" s="36" t="s">
        <v>19</v>
      </c>
      <c r="V42" s="21"/>
    </row>
    <row r="43" spans="1:22" hidden="1" x14ac:dyDescent="0.25">
      <c r="A43" s="89"/>
      <c r="B43" s="33"/>
      <c r="C43" s="34"/>
      <c r="D43" s="40" t="s">
        <v>67</v>
      </c>
      <c r="E43" s="107" t="s">
        <v>70</v>
      </c>
      <c r="F43" s="107"/>
      <c r="G43" s="34"/>
      <c r="H43" s="35">
        <f t="shared" si="1"/>
        <v>886829770</v>
      </c>
      <c r="I43" s="19">
        <f>+I44+I45</f>
        <v>101975032</v>
      </c>
      <c r="J43" s="19">
        <f t="shared" ref="J43:T43" si="13">+J44+J45</f>
        <v>99365243</v>
      </c>
      <c r="K43" s="19">
        <f t="shared" si="13"/>
        <v>192725446</v>
      </c>
      <c r="L43" s="19">
        <f t="shared" si="13"/>
        <v>73687274</v>
      </c>
      <c r="M43" s="19">
        <f t="shared" si="13"/>
        <v>62525125</v>
      </c>
      <c r="N43" s="19">
        <f t="shared" si="13"/>
        <v>58613184</v>
      </c>
      <c r="O43" s="19">
        <f t="shared" si="13"/>
        <v>53392204</v>
      </c>
      <c r="P43" s="19">
        <f t="shared" si="13"/>
        <v>42638307</v>
      </c>
      <c r="Q43" s="19">
        <f t="shared" si="13"/>
        <v>43782484</v>
      </c>
      <c r="R43" s="19">
        <f t="shared" si="13"/>
        <v>50604308</v>
      </c>
      <c r="S43" s="19">
        <f t="shared" si="13"/>
        <v>67731257</v>
      </c>
      <c r="T43" s="19">
        <f t="shared" si="13"/>
        <v>39789906</v>
      </c>
      <c r="U43" s="36" t="s">
        <v>19</v>
      </c>
      <c r="V43" s="21"/>
    </row>
    <row r="44" spans="1:22" ht="15" hidden="1" customHeight="1" x14ac:dyDescent="0.25">
      <c r="A44" s="89"/>
      <c r="B44" s="33"/>
      <c r="C44" s="34"/>
      <c r="D44" s="40"/>
      <c r="E44" s="32" t="s">
        <v>315</v>
      </c>
      <c r="F44" s="32" t="s">
        <v>70</v>
      </c>
      <c r="G44" s="34"/>
      <c r="H44" s="68">
        <f t="shared" si="1"/>
        <v>491469574</v>
      </c>
      <c r="I44" s="19">
        <v>74065894</v>
      </c>
      <c r="J44" s="19">
        <v>64887281</v>
      </c>
      <c r="K44" s="19">
        <v>157783102</v>
      </c>
      <c r="L44" s="19">
        <v>35622581</v>
      </c>
      <c r="M44" s="19">
        <v>20804494</v>
      </c>
      <c r="N44" s="19">
        <v>20937938</v>
      </c>
      <c r="O44" s="19">
        <v>18217478</v>
      </c>
      <c r="P44" s="19">
        <v>14580825</v>
      </c>
      <c r="Q44" s="19">
        <v>15266932</v>
      </c>
      <c r="R44" s="19">
        <v>18923179</v>
      </c>
      <c r="S44" s="19">
        <v>36724831</v>
      </c>
      <c r="T44" s="19">
        <v>13655039</v>
      </c>
      <c r="U44" s="68" t="s">
        <v>19</v>
      </c>
      <c r="V44" s="21"/>
    </row>
    <row r="45" spans="1:22" ht="18" hidden="1" x14ac:dyDescent="0.25">
      <c r="A45" s="90"/>
      <c r="B45" s="70"/>
      <c r="C45" s="69"/>
      <c r="D45" s="31"/>
      <c r="E45" s="32" t="s">
        <v>316</v>
      </c>
      <c r="F45" s="32" t="s">
        <v>71</v>
      </c>
      <c r="G45" s="69"/>
      <c r="H45" s="68">
        <f t="shared" si="1"/>
        <v>395360196</v>
      </c>
      <c r="I45" s="19">
        <v>27909138</v>
      </c>
      <c r="J45" s="19">
        <v>34477962</v>
      </c>
      <c r="K45" s="19">
        <v>34942344</v>
      </c>
      <c r="L45" s="19">
        <v>38064693</v>
      </c>
      <c r="M45" s="19">
        <v>41720631</v>
      </c>
      <c r="N45" s="19">
        <v>37675246</v>
      </c>
      <c r="O45" s="19">
        <v>35174726</v>
      </c>
      <c r="P45" s="19">
        <v>28057482</v>
      </c>
      <c r="Q45" s="19">
        <v>28515552</v>
      </c>
      <c r="R45" s="19">
        <v>31681129</v>
      </c>
      <c r="S45" s="19">
        <v>31006426</v>
      </c>
      <c r="T45" s="19">
        <v>26134867</v>
      </c>
      <c r="U45" s="68" t="s">
        <v>19</v>
      </c>
      <c r="V45" s="21"/>
    </row>
    <row r="46" spans="1:22" ht="21" hidden="1" customHeight="1" x14ac:dyDescent="0.25">
      <c r="A46" s="89"/>
      <c r="B46" s="33"/>
      <c r="C46" s="34"/>
      <c r="D46" s="40" t="s">
        <v>69</v>
      </c>
      <c r="E46" s="107" t="s">
        <v>73</v>
      </c>
      <c r="F46" s="107"/>
      <c r="G46" s="34"/>
      <c r="H46" s="35">
        <f t="shared" si="1"/>
        <v>100071270</v>
      </c>
      <c r="I46" s="19">
        <v>9197480</v>
      </c>
      <c r="J46" s="19">
        <v>7797808</v>
      </c>
      <c r="K46" s="19">
        <v>9467953</v>
      </c>
      <c r="L46" s="19">
        <v>9834633</v>
      </c>
      <c r="M46" s="19">
        <v>8630551</v>
      </c>
      <c r="N46" s="19">
        <v>6144714</v>
      </c>
      <c r="O46" s="19">
        <v>8844216</v>
      </c>
      <c r="P46" s="19">
        <v>7679663</v>
      </c>
      <c r="Q46" s="19">
        <v>10013202</v>
      </c>
      <c r="R46" s="19">
        <v>9796830</v>
      </c>
      <c r="S46" s="19">
        <v>8012786</v>
      </c>
      <c r="T46" s="19">
        <v>4651434</v>
      </c>
      <c r="U46" s="36" t="s">
        <v>19</v>
      </c>
      <c r="V46" s="21"/>
    </row>
    <row r="47" spans="1:22" ht="24.75" hidden="1" customHeight="1" x14ac:dyDescent="0.25">
      <c r="A47" s="89"/>
      <c r="B47" s="33"/>
      <c r="C47" s="34"/>
      <c r="D47" s="40" t="s">
        <v>72</v>
      </c>
      <c r="E47" s="107" t="s">
        <v>75</v>
      </c>
      <c r="F47" s="107"/>
      <c r="G47" s="34"/>
      <c r="H47" s="35">
        <f t="shared" si="1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36" t="s">
        <v>19</v>
      </c>
      <c r="V47" s="21"/>
    </row>
    <row r="48" spans="1:22" hidden="1" x14ac:dyDescent="0.25">
      <c r="A48" s="89"/>
      <c r="B48" s="33"/>
      <c r="C48" s="34"/>
      <c r="D48" s="40" t="s">
        <v>74</v>
      </c>
      <c r="E48" s="107" t="s">
        <v>76</v>
      </c>
      <c r="F48" s="107"/>
      <c r="G48" s="34"/>
      <c r="H48" s="35">
        <f>SUM(I48:T48)</f>
        <v>328747920</v>
      </c>
      <c r="I48" s="19">
        <v>39858882</v>
      </c>
      <c r="J48" s="19">
        <v>32239709</v>
      </c>
      <c r="K48" s="19">
        <v>40828020</v>
      </c>
      <c r="L48" s="19">
        <v>27582427</v>
      </c>
      <c r="M48" s="19">
        <v>24116752</v>
      </c>
      <c r="N48" s="19">
        <v>24160148</v>
      </c>
      <c r="O48" s="19">
        <v>21780952</v>
      </c>
      <c r="P48" s="19">
        <v>20171085</v>
      </c>
      <c r="Q48" s="19">
        <v>29334755</v>
      </c>
      <c r="R48" s="19">
        <v>24735662</v>
      </c>
      <c r="S48" s="19">
        <v>22993688</v>
      </c>
      <c r="T48" s="19">
        <v>20945840</v>
      </c>
      <c r="U48" s="36" t="s">
        <v>19</v>
      </c>
      <c r="V48" s="21"/>
    </row>
    <row r="49" spans="1:22" s="21" customFormat="1" ht="12.75" x14ac:dyDescent="0.2">
      <c r="A49" s="84"/>
      <c r="B49" s="17"/>
      <c r="C49" s="29" t="s">
        <v>77</v>
      </c>
      <c r="D49" s="29" t="s">
        <v>78</v>
      </c>
      <c r="E49" s="29"/>
      <c r="F49" s="30"/>
      <c r="G49" s="18"/>
      <c r="H49" s="19">
        <f t="shared" si="1"/>
        <v>4106420</v>
      </c>
      <c r="I49" s="19">
        <v>338021</v>
      </c>
      <c r="J49" s="19">
        <v>290148</v>
      </c>
      <c r="K49" s="19">
        <v>329626</v>
      </c>
      <c r="L49" s="19">
        <v>317464</v>
      </c>
      <c r="M49" s="19">
        <v>634734</v>
      </c>
      <c r="N49" s="19">
        <v>490971</v>
      </c>
      <c r="O49" s="19">
        <v>281717</v>
      </c>
      <c r="P49" s="19">
        <v>494967</v>
      </c>
      <c r="Q49" s="19">
        <v>228915</v>
      </c>
      <c r="R49" s="19">
        <v>233491</v>
      </c>
      <c r="S49" s="19">
        <v>246392</v>
      </c>
      <c r="T49" s="19">
        <v>219974</v>
      </c>
      <c r="U49" s="20" t="s">
        <v>19</v>
      </c>
    </row>
    <row r="50" spans="1:22" s="21" customFormat="1" ht="12.75" x14ac:dyDescent="0.2">
      <c r="A50" s="84"/>
      <c r="B50" s="17"/>
      <c r="C50" s="29" t="s">
        <v>79</v>
      </c>
      <c r="D50" s="29" t="s">
        <v>80</v>
      </c>
      <c r="E50" s="29"/>
      <c r="F50" s="30"/>
      <c r="G50" s="18"/>
      <c r="H50" s="19">
        <f t="shared" si="1"/>
        <v>262683357</v>
      </c>
      <c r="I50" s="19">
        <f t="shared" ref="I50:T50" si="14">SUM(I51:I87)</f>
        <v>42708724</v>
      </c>
      <c r="J50" s="19">
        <f t="shared" si="14"/>
        <v>20654117</v>
      </c>
      <c r="K50" s="19">
        <f t="shared" si="14"/>
        <v>8456990</v>
      </c>
      <c r="L50" s="19">
        <f t="shared" si="14"/>
        <v>16614605</v>
      </c>
      <c r="M50" s="19">
        <f t="shared" si="14"/>
        <v>27388283</v>
      </c>
      <c r="N50" s="19">
        <f t="shared" si="14"/>
        <v>17437379</v>
      </c>
      <c r="O50" s="19">
        <f t="shared" si="14"/>
        <v>31290996</v>
      </c>
      <c r="P50" s="19">
        <f t="shared" si="14"/>
        <v>50071941</v>
      </c>
      <c r="Q50" s="19">
        <f t="shared" si="14"/>
        <v>22297190</v>
      </c>
      <c r="R50" s="19">
        <f t="shared" si="14"/>
        <v>6618457</v>
      </c>
      <c r="S50" s="19">
        <f t="shared" si="14"/>
        <v>5028602</v>
      </c>
      <c r="T50" s="65">
        <f t="shared" si="14"/>
        <v>14116073</v>
      </c>
      <c r="U50" s="20" t="s">
        <v>19</v>
      </c>
    </row>
    <row r="51" spans="1:22" ht="15" hidden="1" customHeight="1" x14ac:dyDescent="0.25">
      <c r="A51" s="89"/>
      <c r="B51" s="33"/>
      <c r="C51" s="34"/>
      <c r="D51" s="40" t="s">
        <v>81</v>
      </c>
      <c r="E51" s="107" t="s">
        <v>82</v>
      </c>
      <c r="F51" s="107"/>
      <c r="G51" s="34"/>
      <c r="H51" s="35">
        <f t="shared" si="1"/>
        <v>32970174</v>
      </c>
      <c r="I51" s="35">
        <v>1339699</v>
      </c>
      <c r="J51" s="35">
        <v>8581074</v>
      </c>
      <c r="K51" s="35">
        <v>731171</v>
      </c>
      <c r="L51" s="35">
        <v>1982998</v>
      </c>
      <c r="M51" s="35">
        <v>2296859</v>
      </c>
      <c r="N51" s="35">
        <v>1694971</v>
      </c>
      <c r="O51" s="35">
        <v>7869386</v>
      </c>
      <c r="P51" s="35">
        <v>6056011</v>
      </c>
      <c r="Q51" s="35">
        <v>1798724</v>
      </c>
      <c r="R51" s="35">
        <v>380175</v>
      </c>
      <c r="S51" s="35">
        <v>215298</v>
      </c>
      <c r="T51" s="35">
        <v>23808</v>
      </c>
      <c r="U51" s="36" t="s">
        <v>19</v>
      </c>
      <c r="V51" s="21"/>
    </row>
    <row r="52" spans="1:22" ht="22.5" hidden="1" customHeight="1" x14ac:dyDescent="0.25">
      <c r="A52" s="89"/>
      <c r="B52" s="33"/>
      <c r="C52" s="34"/>
      <c r="D52" s="40" t="s">
        <v>83</v>
      </c>
      <c r="E52" s="107" t="s">
        <v>339</v>
      </c>
      <c r="F52" s="107"/>
      <c r="G52" s="34"/>
      <c r="H52" s="35">
        <f t="shared" si="1"/>
        <v>7575617</v>
      </c>
      <c r="I52" s="35">
        <v>989843</v>
      </c>
      <c r="J52" s="35">
        <v>1940022</v>
      </c>
      <c r="K52" s="35">
        <v>321263</v>
      </c>
      <c r="L52" s="35">
        <v>78148</v>
      </c>
      <c r="M52" s="35">
        <v>105659</v>
      </c>
      <c r="N52" s="35">
        <v>528489</v>
      </c>
      <c r="O52" s="35">
        <v>584991</v>
      </c>
      <c r="P52" s="35">
        <v>2424112</v>
      </c>
      <c r="Q52" s="35">
        <v>254464</v>
      </c>
      <c r="R52" s="35">
        <v>40444</v>
      </c>
      <c r="S52" s="35">
        <v>26136</v>
      </c>
      <c r="T52" s="35">
        <v>282046</v>
      </c>
      <c r="U52" s="36" t="s">
        <v>19</v>
      </c>
      <c r="V52" s="21"/>
    </row>
    <row r="53" spans="1:22" ht="24" hidden="1" customHeight="1" x14ac:dyDescent="0.25">
      <c r="A53" s="89"/>
      <c r="B53" s="33"/>
      <c r="C53" s="34"/>
      <c r="D53" s="40" t="s">
        <v>84</v>
      </c>
      <c r="E53" s="107" t="s">
        <v>85</v>
      </c>
      <c r="F53" s="107"/>
      <c r="G53" s="34"/>
      <c r="H53" s="35">
        <f t="shared" si="1"/>
        <v>166610</v>
      </c>
      <c r="I53" s="35">
        <v>14070</v>
      </c>
      <c r="J53" s="35">
        <v>0</v>
      </c>
      <c r="K53" s="35">
        <v>14493</v>
      </c>
      <c r="L53" s="35">
        <v>21210</v>
      </c>
      <c r="M53" s="35">
        <v>82953</v>
      </c>
      <c r="N53" s="35">
        <v>0</v>
      </c>
      <c r="O53" s="35">
        <v>6695</v>
      </c>
      <c r="P53" s="35">
        <v>0</v>
      </c>
      <c r="Q53" s="35">
        <v>6896</v>
      </c>
      <c r="R53" s="35">
        <v>20293</v>
      </c>
      <c r="S53" s="35">
        <v>0</v>
      </c>
      <c r="T53" s="35">
        <v>0</v>
      </c>
      <c r="U53" s="36" t="s">
        <v>19</v>
      </c>
      <c r="V53" s="21"/>
    </row>
    <row r="54" spans="1:22" ht="24.75" hidden="1" customHeight="1" x14ac:dyDescent="0.25">
      <c r="A54" s="89"/>
      <c r="B54" s="33"/>
      <c r="C54" s="34"/>
      <c r="D54" s="40" t="s">
        <v>86</v>
      </c>
      <c r="E54" s="107" t="s">
        <v>88</v>
      </c>
      <c r="F54" s="107"/>
      <c r="G54" s="34"/>
      <c r="H54" s="35">
        <f t="shared" si="1"/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6" t="s">
        <v>19</v>
      </c>
      <c r="V54" s="21"/>
    </row>
    <row r="55" spans="1:22" ht="15" hidden="1" customHeight="1" x14ac:dyDescent="0.25">
      <c r="A55" s="89"/>
      <c r="B55" s="33"/>
      <c r="C55" s="34"/>
      <c r="D55" s="40" t="s">
        <v>87</v>
      </c>
      <c r="E55" s="107" t="s">
        <v>90</v>
      </c>
      <c r="F55" s="107"/>
      <c r="G55" s="34"/>
      <c r="H55" s="35">
        <f t="shared" si="1"/>
        <v>3758563</v>
      </c>
      <c r="I55" s="35">
        <v>357318</v>
      </c>
      <c r="J55" s="35">
        <v>105785</v>
      </c>
      <c r="K55" s="35">
        <v>269715</v>
      </c>
      <c r="L55" s="35">
        <v>524595</v>
      </c>
      <c r="M55" s="35">
        <v>183867</v>
      </c>
      <c r="N55" s="35">
        <v>1059597</v>
      </c>
      <c r="O55" s="35">
        <v>422254</v>
      </c>
      <c r="P55" s="35">
        <v>118056</v>
      </c>
      <c r="Q55" s="35">
        <v>306920</v>
      </c>
      <c r="R55" s="35">
        <v>154288</v>
      </c>
      <c r="S55" s="35">
        <v>114594</v>
      </c>
      <c r="T55" s="35">
        <v>141574</v>
      </c>
      <c r="U55" s="36" t="s">
        <v>19</v>
      </c>
      <c r="V55" s="21"/>
    </row>
    <row r="56" spans="1:22" ht="23.25" hidden="1" customHeight="1" x14ac:dyDescent="0.25">
      <c r="A56" s="89"/>
      <c r="B56" s="33"/>
      <c r="C56" s="34"/>
      <c r="D56" s="40" t="s">
        <v>89</v>
      </c>
      <c r="E56" s="107" t="s">
        <v>92</v>
      </c>
      <c r="F56" s="107"/>
      <c r="G56" s="34"/>
      <c r="H56" s="35">
        <f t="shared" si="1"/>
        <v>13415854</v>
      </c>
      <c r="I56" s="35">
        <v>937246</v>
      </c>
      <c r="J56" s="35">
        <v>1108158</v>
      </c>
      <c r="K56" s="35">
        <v>1198871</v>
      </c>
      <c r="L56" s="35">
        <v>1097149</v>
      </c>
      <c r="M56" s="35">
        <v>913759</v>
      </c>
      <c r="N56" s="35">
        <v>1292632</v>
      </c>
      <c r="O56" s="35">
        <v>755747</v>
      </c>
      <c r="P56" s="35">
        <v>1423647</v>
      </c>
      <c r="Q56" s="35">
        <v>1551325</v>
      </c>
      <c r="R56" s="35">
        <v>1107072</v>
      </c>
      <c r="S56" s="35">
        <v>1008331</v>
      </c>
      <c r="T56" s="35">
        <v>1021917</v>
      </c>
      <c r="U56" s="36" t="s">
        <v>19</v>
      </c>
      <c r="V56" s="21"/>
    </row>
    <row r="57" spans="1:22" ht="21.75" hidden="1" customHeight="1" x14ac:dyDescent="0.25">
      <c r="A57" s="89"/>
      <c r="B57" s="33"/>
      <c r="C57" s="34"/>
      <c r="D57" s="40" t="s">
        <v>91</v>
      </c>
      <c r="E57" s="107" t="s">
        <v>94</v>
      </c>
      <c r="F57" s="107"/>
      <c r="G57" s="34"/>
      <c r="H57" s="35">
        <f t="shared" si="1"/>
        <v>2684684</v>
      </c>
      <c r="I57" s="35">
        <v>622657</v>
      </c>
      <c r="J57" s="35">
        <v>117547</v>
      </c>
      <c r="K57" s="35">
        <v>142176</v>
      </c>
      <c r="L57" s="35">
        <v>105278</v>
      </c>
      <c r="M57" s="35">
        <v>63582</v>
      </c>
      <c r="N57" s="35">
        <v>428674</v>
      </c>
      <c r="O57" s="35">
        <v>87388</v>
      </c>
      <c r="P57" s="35">
        <v>722207</v>
      </c>
      <c r="Q57" s="35">
        <v>159355</v>
      </c>
      <c r="R57" s="35">
        <v>46596</v>
      </c>
      <c r="S57" s="35">
        <v>108758</v>
      </c>
      <c r="T57" s="35">
        <v>80466</v>
      </c>
      <c r="U57" s="36" t="s">
        <v>19</v>
      </c>
      <c r="V57" s="21"/>
    </row>
    <row r="58" spans="1:22" ht="15" hidden="1" customHeight="1" x14ac:dyDescent="0.25">
      <c r="A58" s="89"/>
      <c r="B58" s="33"/>
      <c r="C58" s="34"/>
      <c r="D58" s="40" t="s">
        <v>93</v>
      </c>
      <c r="E58" s="107" t="s">
        <v>96</v>
      </c>
      <c r="F58" s="107"/>
      <c r="G58" s="34"/>
      <c r="H58" s="35">
        <f t="shared" si="1"/>
        <v>4079327</v>
      </c>
      <c r="I58" s="35">
        <v>1086979</v>
      </c>
      <c r="J58" s="35">
        <v>107806</v>
      </c>
      <c r="K58" s="35">
        <v>117545</v>
      </c>
      <c r="L58" s="35">
        <v>84384</v>
      </c>
      <c r="M58" s="35">
        <v>117077</v>
      </c>
      <c r="N58" s="35">
        <v>685483</v>
      </c>
      <c r="O58" s="35">
        <v>267717</v>
      </c>
      <c r="P58" s="35">
        <v>1171535</v>
      </c>
      <c r="Q58" s="35">
        <v>260802</v>
      </c>
      <c r="R58" s="35">
        <v>34309</v>
      </c>
      <c r="S58" s="35">
        <v>18069</v>
      </c>
      <c r="T58" s="35">
        <v>127621</v>
      </c>
      <c r="U58" s="36" t="s">
        <v>19</v>
      </c>
      <c r="V58" s="21"/>
    </row>
    <row r="59" spans="1:22" ht="21" hidden="1" customHeight="1" x14ac:dyDescent="0.25">
      <c r="A59" s="89"/>
      <c r="B59" s="33"/>
      <c r="C59" s="34"/>
      <c r="D59" s="40" t="s">
        <v>95</v>
      </c>
      <c r="E59" s="107" t="s">
        <v>98</v>
      </c>
      <c r="F59" s="107"/>
      <c r="G59" s="34"/>
      <c r="H59" s="35">
        <f t="shared" si="1"/>
        <v>3750831</v>
      </c>
      <c r="I59" s="35">
        <v>1072638</v>
      </c>
      <c r="J59" s="35">
        <v>420260</v>
      </c>
      <c r="K59" s="35">
        <v>60769</v>
      </c>
      <c r="L59" s="35">
        <v>40903</v>
      </c>
      <c r="M59" s="35">
        <v>39850</v>
      </c>
      <c r="N59" s="35">
        <v>588468</v>
      </c>
      <c r="O59" s="35">
        <v>181786</v>
      </c>
      <c r="P59" s="35">
        <v>1256513</v>
      </c>
      <c r="Q59" s="35">
        <v>52633</v>
      </c>
      <c r="R59" s="35">
        <v>29844</v>
      </c>
      <c r="S59" s="35">
        <v>4815</v>
      </c>
      <c r="T59" s="35">
        <v>2352</v>
      </c>
      <c r="U59" s="36" t="s">
        <v>19</v>
      </c>
      <c r="V59" s="21"/>
    </row>
    <row r="60" spans="1:22" ht="22.5" hidden="1" customHeight="1" x14ac:dyDescent="0.25">
      <c r="A60" s="89"/>
      <c r="B60" s="33"/>
      <c r="C60" s="34"/>
      <c r="D60" s="40" t="s">
        <v>97</v>
      </c>
      <c r="E60" s="107" t="s">
        <v>100</v>
      </c>
      <c r="F60" s="107"/>
      <c r="G60" s="34"/>
      <c r="H60" s="35">
        <f t="shared" si="1"/>
        <v>4805511</v>
      </c>
      <c r="I60" s="35">
        <v>1537096</v>
      </c>
      <c r="J60" s="35">
        <v>277460</v>
      </c>
      <c r="K60" s="35">
        <v>63412</v>
      </c>
      <c r="L60" s="35">
        <v>108952</v>
      </c>
      <c r="M60" s="35">
        <v>242050</v>
      </c>
      <c r="N60" s="35">
        <v>439657</v>
      </c>
      <c r="O60" s="35">
        <v>290402</v>
      </c>
      <c r="P60" s="35">
        <v>1470390</v>
      </c>
      <c r="Q60" s="35">
        <v>215055</v>
      </c>
      <c r="R60" s="35">
        <v>42983</v>
      </c>
      <c r="S60" s="35">
        <v>74954</v>
      </c>
      <c r="T60" s="35">
        <v>43100</v>
      </c>
      <c r="U60" s="36" t="s">
        <v>19</v>
      </c>
      <c r="V60" s="21"/>
    </row>
    <row r="61" spans="1:22" ht="24" hidden="1" customHeight="1" x14ac:dyDescent="0.25">
      <c r="A61" s="89"/>
      <c r="B61" s="33"/>
      <c r="C61" s="34"/>
      <c r="D61" s="40" t="s">
        <v>99</v>
      </c>
      <c r="E61" s="107" t="s">
        <v>102</v>
      </c>
      <c r="F61" s="107"/>
      <c r="G61" s="34"/>
      <c r="H61" s="35">
        <f t="shared" si="1"/>
        <v>904901</v>
      </c>
      <c r="I61" s="35">
        <v>91931</v>
      </c>
      <c r="J61" s="35">
        <v>105203</v>
      </c>
      <c r="K61" s="35">
        <v>71761</v>
      </c>
      <c r="L61" s="35">
        <v>26724</v>
      </c>
      <c r="M61" s="35">
        <v>71222</v>
      </c>
      <c r="N61" s="35">
        <v>97929</v>
      </c>
      <c r="O61" s="35">
        <v>34381</v>
      </c>
      <c r="P61" s="35">
        <v>315829</v>
      </c>
      <c r="Q61" s="35">
        <v>66082</v>
      </c>
      <c r="R61" s="35">
        <v>12749</v>
      </c>
      <c r="S61" s="35">
        <v>4225</v>
      </c>
      <c r="T61" s="35">
        <v>6865</v>
      </c>
      <c r="U61" s="36" t="s">
        <v>19</v>
      </c>
      <c r="V61" s="21"/>
    </row>
    <row r="62" spans="1:22" ht="22.5" hidden="1" customHeight="1" x14ac:dyDescent="0.25">
      <c r="A62" s="89"/>
      <c r="B62" s="33"/>
      <c r="C62" s="34"/>
      <c r="D62" s="40" t="s">
        <v>101</v>
      </c>
      <c r="E62" s="107" t="s">
        <v>104</v>
      </c>
      <c r="F62" s="107"/>
      <c r="G62" s="34"/>
      <c r="H62" s="35">
        <f t="shared" si="1"/>
        <v>3580792</v>
      </c>
      <c r="I62" s="35">
        <v>1368014</v>
      </c>
      <c r="J62" s="35">
        <v>42801</v>
      </c>
      <c r="K62" s="35">
        <v>27507</v>
      </c>
      <c r="L62" s="35">
        <v>52502</v>
      </c>
      <c r="M62" s="35">
        <v>59262</v>
      </c>
      <c r="N62" s="35">
        <v>107341</v>
      </c>
      <c r="O62" s="35">
        <v>559790</v>
      </c>
      <c r="P62" s="35">
        <v>1350413</v>
      </c>
      <c r="Q62" s="35">
        <v>6676</v>
      </c>
      <c r="R62" s="35">
        <v>3130</v>
      </c>
      <c r="S62" s="35">
        <v>1240</v>
      </c>
      <c r="T62" s="35">
        <v>2116</v>
      </c>
      <c r="U62" s="36" t="s">
        <v>19</v>
      </c>
      <c r="V62" s="21"/>
    </row>
    <row r="63" spans="1:22" ht="15" hidden="1" customHeight="1" x14ac:dyDescent="0.25">
      <c r="A63" s="89"/>
      <c r="B63" s="33"/>
      <c r="C63" s="34"/>
      <c r="D63" s="40" t="s">
        <v>103</v>
      </c>
      <c r="E63" s="107" t="s">
        <v>106</v>
      </c>
      <c r="F63" s="107"/>
      <c r="G63" s="34"/>
      <c r="H63" s="35">
        <f t="shared" si="1"/>
        <v>4211430</v>
      </c>
      <c r="I63" s="35">
        <v>1198440</v>
      </c>
      <c r="J63" s="35">
        <v>228922</v>
      </c>
      <c r="K63" s="35">
        <v>97470</v>
      </c>
      <c r="L63" s="35">
        <v>80346</v>
      </c>
      <c r="M63" s="35">
        <v>118849</v>
      </c>
      <c r="N63" s="35">
        <v>482116</v>
      </c>
      <c r="O63" s="35">
        <v>273829</v>
      </c>
      <c r="P63" s="35">
        <v>1404980</v>
      </c>
      <c r="Q63" s="35">
        <v>121112</v>
      </c>
      <c r="R63" s="35">
        <v>48775</v>
      </c>
      <c r="S63" s="35">
        <v>66188</v>
      </c>
      <c r="T63" s="35">
        <v>90403</v>
      </c>
      <c r="U63" s="36" t="s">
        <v>19</v>
      </c>
      <c r="V63" s="21"/>
    </row>
    <row r="64" spans="1:22" ht="21.75" hidden="1" customHeight="1" x14ac:dyDescent="0.25">
      <c r="A64" s="89"/>
      <c r="B64" s="33"/>
      <c r="C64" s="34"/>
      <c r="D64" s="40" t="s">
        <v>105</v>
      </c>
      <c r="E64" s="107" t="s">
        <v>108</v>
      </c>
      <c r="F64" s="107"/>
      <c r="G64" s="34"/>
      <c r="H64" s="35">
        <f t="shared" si="1"/>
        <v>3378634</v>
      </c>
      <c r="I64" s="35">
        <v>1040967</v>
      </c>
      <c r="J64" s="35">
        <v>159143</v>
      </c>
      <c r="K64" s="35">
        <v>57165</v>
      </c>
      <c r="L64" s="35">
        <v>46411</v>
      </c>
      <c r="M64" s="35">
        <v>30926</v>
      </c>
      <c r="N64" s="35">
        <v>369752</v>
      </c>
      <c r="O64" s="35">
        <v>442887</v>
      </c>
      <c r="P64" s="35">
        <v>1053451</v>
      </c>
      <c r="Q64" s="35">
        <v>46724</v>
      </c>
      <c r="R64" s="35">
        <v>87679</v>
      </c>
      <c r="S64" s="35">
        <v>34676</v>
      </c>
      <c r="T64" s="35">
        <v>8853</v>
      </c>
      <c r="U64" s="36" t="s">
        <v>19</v>
      </c>
      <c r="V64" s="21"/>
    </row>
    <row r="65" spans="1:22" ht="15" hidden="1" customHeight="1" x14ac:dyDescent="0.25">
      <c r="A65" s="89"/>
      <c r="B65" s="33"/>
      <c r="C65" s="34"/>
      <c r="D65" s="40" t="s">
        <v>107</v>
      </c>
      <c r="E65" s="107" t="s">
        <v>110</v>
      </c>
      <c r="F65" s="107"/>
      <c r="G65" s="34"/>
      <c r="H65" s="35">
        <f t="shared" si="1"/>
        <v>1727198</v>
      </c>
      <c r="I65" s="35">
        <v>495651</v>
      </c>
      <c r="J65" s="35">
        <v>170294</v>
      </c>
      <c r="K65" s="35">
        <v>15669</v>
      </c>
      <c r="L65" s="35">
        <v>22344</v>
      </c>
      <c r="M65" s="35">
        <v>22980</v>
      </c>
      <c r="N65" s="35">
        <v>156736</v>
      </c>
      <c r="O65" s="35">
        <v>152941</v>
      </c>
      <c r="P65" s="35">
        <v>577349</v>
      </c>
      <c r="Q65" s="35">
        <v>95184</v>
      </c>
      <c r="R65" s="35">
        <v>10516</v>
      </c>
      <c r="S65" s="35">
        <v>3515</v>
      </c>
      <c r="T65" s="35">
        <v>4019</v>
      </c>
      <c r="U65" s="36" t="s">
        <v>19</v>
      </c>
      <c r="V65" s="21"/>
    </row>
    <row r="66" spans="1:22" ht="22.5" hidden="1" customHeight="1" x14ac:dyDescent="0.25">
      <c r="A66" s="89"/>
      <c r="B66" s="33"/>
      <c r="C66" s="34"/>
      <c r="D66" s="40" t="s">
        <v>109</v>
      </c>
      <c r="E66" s="107" t="s">
        <v>112</v>
      </c>
      <c r="F66" s="107"/>
      <c r="G66" s="34"/>
      <c r="H66" s="35">
        <f t="shared" si="1"/>
        <v>1436325</v>
      </c>
      <c r="I66" s="35">
        <v>366717</v>
      </c>
      <c r="J66" s="35">
        <v>54545</v>
      </c>
      <c r="K66" s="35">
        <v>50043</v>
      </c>
      <c r="L66" s="35">
        <v>30289</v>
      </c>
      <c r="M66" s="35">
        <v>50535</v>
      </c>
      <c r="N66" s="35">
        <v>278989</v>
      </c>
      <c r="O66" s="35">
        <v>83190</v>
      </c>
      <c r="P66" s="35">
        <v>403388</v>
      </c>
      <c r="Q66" s="35">
        <v>74740</v>
      </c>
      <c r="R66" s="35">
        <v>19347</v>
      </c>
      <c r="S66" s="35">
        <v>5339</v>
      </c>
      <c r="T66" s="35">
        <v>19203</v>
      </c>
      <c r="U66" s="36" t="s">
        <v>19</v>
      </c>
      <c r="V66" s="21"/>
    </row>
    <row r="67" spans="1:22" ht="15" hidden="1" customHeight="1" x14ac:dyDescent="0.25">
      <c r="A67" s="89"/>
      <c r="B67" s="33"/>
      <c r="C67" s="34"/>
      <c r="D67" s="40" t="s">
        <v>111</v>
      </c>
      <c r="E67" s="107" t="s">
        <v>114</v>
      </c>
      <c r="F67" s="107"/>
      <c r="G67" s="34"/>
      <c r="H67" s="35">
        <f t="shared" si="1"/>
        <v>8625930</v>
      </c>
      <c r="I67" s="35">
        <v>3320294</v>
      </c>
      <c r="J67" s="35">
        <v>347818</v>
      </c>
      <c r="K67" s="35">
        <v>485244</v>
      </c>
      <c r="L67" s="35">
        <v>138796</v>
      </c>
      <c r="M67" s="35">
        <v>125354</v>
      </c>
      <c r="N67" s="35">
        <v>204557</v>
      </c>
      <c r="O67" s="35">
        <v>3195419</v>
      </c>
      <c r="P67" s="35">
        <v>359736</v>
      </c>
      <c r="Q67" s="35">
        <v>146162</v>
      </c>
      <c r="R67" s="35">
        <v>76301</v>
      </c>
      <c r="S67" s="35">
        <v>72993</v>
      </c>
      <c r="T67" s="35">
        <v>153256</v>
      </c>
      <c r="U67" s="36" t="s">
        <v>19</v>
      </c>
      <c r="V67" s="21"/>
    </row>
    <row r="68" spans="1:22" ht="25.5" hidden="1" customHeight="1" x14ac:dyDescent="0.25">
      <c r="A68" s="89"/>
      <c r="B68" s="33"/>
      <c r="C68" s="34"/>
      <c r="D68" s="40" t="s">
        <v>113</v>
      </c>
      <c r="E68" s="107" t="s">
        <v>116</v>
      </c>
      <c r="F68" s="107"/>
      <c r="G68" s="34"/>
      <c r="H68" s="35">
        <f t="shared" si="1"/>
        <v>1308755</v>
      </c>
      <c r="I68" s="35">
        <v>395445</v>
      </c>
      <c r="J68" s="35">
        <v>62167</v>
      </c>
      <c r="K68" s="35">
        <v>19084</v>
      </c>
      <c r="L68" s="35">
        <v>52340</v>
      </c>
      <c r="M68" s="35">
        <v>37600</v>
      </c>
      <c r="N68" s="35">
        <v>76963</v>
      </c>
      <c r="O68" s="35">
        <v>64075</v>
      </c>
      <c r="P68" s="35">
        <v>479955</v>
      </c>
      <c r="Q68" s="35">
        <v>94284</v>
      </c>
      <c r="R68" s="35">
        <v>10292</v>
      </c>
      <c r="S68" s="35">
        <v>1603</v>
      </c>
      <c r="T68" s="35">
        <v>14947</v>
      </c>
      <c r="U68" s="36" t="s">
        <v>19</v>
      </c>
      <c r="V68" s="21"/>
    </row>
    <row r="69" spans="1:22" ht="15.75" hidden="1" customHeight="1" x14ac:dyDescent="0.25">
      <c r="A69" s="89"/>
      <c r="B69" s="33"/>
      <c r="C69" s="34"/>
      <c r="D69" s="40" t="s">
        <v>115</v>
      </c>
      <c r="E69" s="107" t="s">
        <v>118</v>
      </c>
      <c r="F69" s="107"/>
      <c r="G69" s="34"/>
      <c r="H69" s="35">
        <f t="shared" si="1"/>
        <v>7090105</v>
      </c>
      <c r="I69" s="35">
        <v>2608614</v>
      </c>
      <c r="J69" s="35">
        <v>167315</v>
      </c>
      <c r="K69" s="35">
        <v>203742</v>
      </c>
      <c r="L69" s="35">
        <v>265940</v>
      </c>
      <c r="M69" s="35">
        <v>141808</v>
      </c>
      <c r="N69" s="35">
        <v>496209</v>
      </c>
      <c r="O69" s="35">
        <v>160625</v>
      </c>
      <c r="P69" s="35">
        <v>2884632</v>
      </c>
      <c r="Q69" s="35">
        <v>65519</v>
      </c>
      <c r="R69" s="35">
        <v>28144</v>
      </c>
      <c r="S69" s="35">
        <v>24916</v>
      </c>
      <c r="T69" s="35">
        <v>42641</v>
      </c>
      <c r="U69" s="36" t="s">
        <v>19</v>
      </c>
      <c r="V69" s="21"/>
    </row>
    <row r="70" spans="1:22" ht="24" hidden="1" customHeight="1" x14ac:dyDescent="0.25">
      <c r="A70" s="89"/>
      <c r="B70" s="33"/>
      <c r="C70" s="34"/>
      <c r="D70" s="40" t="s">
        <v>117</v>
      </c>
      <c r="E70" s="107" t="s">
        <v>120</v>
      </c>
      <c r="F70" s="107"/>
      <c r="G70" s="34"/>
      <c r="H70" s="35">
        <f t="shared" si="1"/>
        <v>3229373</v>
      </c>
      <c r="I70" s="35">
        <v>224690</v>
      </c>
      <c r="J70" s="35">
        <v>251572</v>
      </c>
      <c r="K70" s="35">
        <v>277465</v>
      </c>
      <c r="L70" s="35">
        <v>285133</v>
      </c>
      <c r="M70" s="35">
        <v>312275</v>
      </c>
      <c r="N70" s="35">
        <v>325743</v>
      </c>
      <c r="O70" s="35">
        <v>256253</v>
      </c>
      <c r="P70" s="35">
        <v>256524</v>
      </c>
      <c r="Q70" s="35">
        <v>279892</v>
      </c>
      <c r="R70" s="35">
        <v>306008</v>
      </c>
      <c r="S70" s="35">
        <v>220710</v>
      </c>
      <c r="T70" s="35">
        <v>233108</v>
      </c>
      <c r="U70" s="36" t="s">
        <v>19</v>
      </c>
      <c r="V70" s="21"/>
    </row>
    <row r="71" spans="1:22" hidden="1" x14ac:dyDescent="0.25">
      <c r="A71" s="89"/>
      <c r="B71" s="33"/>
      <c r="C71" s="34"/>
      <c r="D71" s="40" t="s">
        <v>119</v>
      </c>
      <c r="E71" s="107" t="s">
        <v>122</v>
      </c>
      <c r="F71" s="107"/>
      <c r="G71" s="34"/>
      <c r="H71" s="35">
        <f t="shared" ref="H71:H144" si="15">SUM(I71:T71)</f>
        <v>32625609</v>
      </c>
      <c r="I71" s="35">
        <v>1979250</v>
      </c>
      <c r="J71" s="35">
        <v>1627751</v>
      </c>
      <c r="K71" s="35">
        <v>1531508</v>
      </c>
      <c r="L71" s="35">
        <v>2018021</v>
      </c>
      <c r="M71" s="35">
        <v>4708355</v>
      </c>
      <c r="N71" s="35">
        <v>2549428</v>
      </c>
      <c r="O71" s="35">
        <v>2506592</v>
      </c>
      <c r="P71" s="35">
        <v>2958030</v>
      </c>
      <c r="Q71" s="35">
        <v>6358318</v>
      </c>
      <c r="R71" s="35">
        <v>2447598</v>
      </c>
      <c r="S71" s="35">
        <v>1777123</v>
      </c>
      <c r="T71" s="35">
        <v>2163635</v>
      </c>
      <c r="U71" s="36" t="s">
        <v>19</v>
      </c>
      <c r="V71" s="21"/>
    </row>
    <row r="72" spans="1:22" ht="15" hidden="1" customHeight="1" x14ac:dyDescent="0.25">
      <c r="A72" s="89"/>
      <c r="B72" s="33"/>
      <c r="C72" s="34"/>
      <c r="D72" s="40" t="s">
        <v>121</v>
      </c>
      <c r="E72" s="107" t="s">
        <v>124</v>
      </c>
      <c r="F72" s="107"/>
      <c r="G72" s="34"/>
      <c r="H72" s="35">
        <f t="shared" si="15"/>
        <v>476472</v>
      </c>
      <c r="I72" s="35">
        <v>0</v>
      </c>
      <c r="J72" s="35">
        <v>35679</v>
      </c>
      <c r="K72" s="35">
        <v>10947</v>
      </c>
      <c r="L72" s="35">
        <v>10207</v>
      </c>
      <c r="M72" s="35">
        <v>28001</v>
      </c>
      <c r="N72" s="35">
        <v>49094</v>
      </c>
      <c r="O72" s="35">
        <v>46534</v>
      </c>
      <c r="P72" s="35">
        <v>69878</v>
      </c>
      <c r="Q72" s="35">
        <v>24547</v>
      </c>
      <c r="R72" s="35">
        <v>59085</v>
      </c>
      <c r="S72" s="35">
        <v>57666</v>
      </c>
      <c r="T72" s="35">
        <v>84834</v>
      </c>
      <c r="U72" s="36" t="s">
        <v>19</v>
      </c>
      <c r="V72" s="21"/>
    </row>
    <row r="73" spans="1:22" ht="15" hidden="1" customHeight="1" x14ac:dyDescent="0.25">
      <c r="A73" s="89"/>
      <c r="B73" s="33"/>
      <c r="C73" s="34"/>
      <c r="D73" s="40" t="s">
        <v>123</v>
      </c>
      <c r="E73" s="107" t="s">
        <v>126</v>
      </c>
      <c r="F73" s="107"/>
      <c r="G73" s="34"/>
      <c r="H73" s="35">
        <f t="shared" si="15"/>
        <v>285926</v>
      </c>
      <c r="I73" s="35">
        <v>5953</v>
      </c>
      <c r="J73" s="35">
        <v>13528</v>
      </c>
      <c r="K73" s="35">
        <v>33383</v>
      </c>
      <c r="L73" s="35">
        <v>29346</v>
      </c>
      <c r="M73" s="35">
        <v>23137</v>
      </c>
      <c r="N73" s="35">
        <v>25005</v>
      </c>
      <c r="O73" s="35">
        <v>40165</v>
      </c>
      <c r="P73" s="35">
        <v>47215</v>
      </c>
      <c r="Q73" s="35">
        <v>28340</v>
      </c>
      <c r="R73" s="35">
        <v>5958</v>
      </c>
      <c r="S73" s="35">
        <v>7976</v>
      </c>
      <c r="T73" s="35">
        <v>25920</v>
      </c>
      <c r="U73" s="36" t="s">
        <v>19</v>
      </c>
      <c r="V73" s="21"/>
    </row>
    <row r="74" spans="1:22" ht="15" hidden="1" customHeight="1" x14ac:dyDescent="0.25">
      <c r="A74" s="89"/>
      <c r="B74" s="33"/>
      <c r="C74" s="34"/>
      <c r="D74" s="40" t="s">
        <v>125</v>
      </c>
      <c r="E74" s="107" t="s">
        <v>128</v>
      </c>
      <c r="F74" s="107"/>
      <c r="G74" s="34"/>
      <c r="H74" s="35">
        <f t="shared" si="15"/>
        <v>545152</v>
      </c>
      <c r="I74" s="35">
        <v>11780</v>
      </c>
      <c r="J74" s="35">
        <v>64331</v>
      </c>
      <c r="K74" s="35">
        <v>8360</v>
      </c>
      <c r="L74" s="35">
        <v>50750</v>
      </c>
      <c r="M74" s="35">
        <v>13412</v>
      </c>
      <c r="N74" s="35">
        <v>37721</v>
      </c>
      <c r="O74" s="35">
        <v>93957</v>
      </c>
      <c r="P74" s="35">
        <v>132184</v>
      </c>
      <c r="Q74" s="35">
        <v>55065</v>
      </c>
      <c r="R74" s="35">
        <v>14661</v>
      </c>
      <c r="S74" s="35">
        <v>19353</v>
      </c>
      <c r="T74" s="35">
        <v>43578</v>
      </c>
      <c r="U74" s="36" t="s">
        <v>19</v>
      </c>
      <c r="V74" s="21"/>
    </row>
    <row r="75" spans="1:22" ht="15" hidden="1" customHeight="1" x14ac:dyDescent="0.25">
      <c r="A75" s="89"/>
      <c r="B75" s="33"/>
      <c r="C75" s="34"/>
      <c r="D75" s="40" t="s">
        <v>127</v>
      </c>
      <c r="E75" s="107" t="s">
        <v>130</v>
      </c>
      <c r="F75" s="107"/>
      <c r="G75" s="34"/>
      <c r="H75" s="35">
        <f t="shared" si="15"/>
        <v>4562091</v>
      </c>
      <c r="I75" s="35">
        <v>447394</v>
      </c>
      <c r="J75" s="35">
        <v>104720</v>
      </c>
      <c r="K75" s="35">
        <v>123013</v>
      </c>
      <c r="L75" s="35">
        <v>833679</v>
      </c>
      <c r="M75" s="35">
        <v>424673</v>
      </c>
      <c r="N75" s="35">
        <v>74792</v>
      </c>
      <c r="O75" s="35">
        <v>255794</v>
      </c>
      <c r="P75" s="35">
        <v>1051850</v>
      </c>
      <c r="Q75" s="35">
        <v>306188</v>
      </c>
      <c r="R75" s="35">
        <v>68363</v>
      </c>
      <c r="S75" s="35">
        <v>11852</v>
      </c>
      <c r="T75" s="35">
        <v>859773</v>
      </c>
      <c r="U75" s="36" t="s">
        <v>19</v>
      </c>
      <c r="V75" s="21"/>
    </row>
    <row r="76" spans="1:22" ht="15" hidden="1" customHeight="1" x14ac:dyDescent="0.25">
      <c r="A76" s="89"/>
      <c r="B76" s="33"/>
      <c r="C76" s="34"/>
      <c r="D76" s="40" t="s">
        <v>129</v>
      </c>
      <c r="E76" s="107" t="s">
        <v>132</v>
      </c>
      <c r="F76" s="107"/>
      <c r="G76" s="34"/>
      <c r="H76" s="35">
        <f t="shared" si="15"/>
        <v>10672065</v>
      </c>
      <c r="I76" s="35">
        <v>237964</v>
      </c>
      <c r="J76" s="35">
        <v>120926</v>
      </c>
      <c r="K76" s="35">
        <v>137634</v>
      </c>
      <c r="L76" s="35">
        <v>578370</v>
      </c>
      <c r="M76" s="35">
        <v>2356526</v>
      </c>
      <c r="N76" s="35">
        <v>573535</v>
      </c>
      <c r="O76" s="35">
        <v>1001304</v>
      </c>
      <c r="P76" s="35">
        <v>2862533</v>
      </c>
      <c r="Q76" s="35">
        <v>237233</v>
      </c>
      <c r="R76" s="35">
        <v>61801</v>
      </c>
      <c r="S76" s="35">
        <v>62325</v>
      </c>
      <c r="T76" s="35">
        <v>2441914</v>
      </c>
      <c r="U76" s="36" t="s">
        <v>19</v>
      </c>
      <c r="V76" s="21"/>
    </row>
    <row r="77" spans="1:22" ht="15" hidden="1" customHeight="1" x14ac:dyDescent="0.25">
      <c r="A77" s="89"/>
      <c r="B77" s="33"/>
      <c r="C77" s="34"/>
      <c r="D77" s="40" t="s">
        <v>131</v>
      </c>
      <c r="E77" s="107" t="s">
        <v>134</v>
      </c>
      <c r="F77" s="107"/>
      <c r="G77" s="34"/>
      <c r="H77" s="35">
        <f t="shared" si="15"/>
        <v>8268154</v>
      </c>
      <c r="I77" s="35">
        <v>2987135</v>
      </c>
      <c r="J77" s="35">
        <v>54238</v>
      </c>
      <c r="K77" s="35">
        <v>25495</v>
      </c>
      <c r="L77" s="35">
        <v>76353</v>
      </c>
      <c r="M77" s="35">
        <v>2275779</v>
      </c>
      <c r="N77" s="35">
        <v>80975</v>
      </c>
      <c r="O77" s="35">
        <v>461899</v>
      </c>
      <c r="P77" s="35">
        <v>1382415</v>
      </c>
      <c r="Q77" s="35">
        <v>890723</v>
      </c>
      <c r="R77" s="35">
        <v>12172</v>
      </c>
      <c r="S77" s="35">
        <v>2610</v>
      </c>
      <c r="T77" s="35">
        <v>18360</v>
      </c>
      <c r="U77" s="36" t="s">
        <v>19</v>
      </c>
      <c r="V77" s="21"/>
    </row>
    <row r="78" spans="1:22" ht="23.25" hidden="1" customHeight="1" x14ac:dyDescent="0.25">
      <c r="A78" s="89"/>
      <c r="B78" s="33"/>
      <c r="C78" s="34"/>
      <c r="D78" s="40" t="s">
        <v>133</v>
      </c>
      <c r="E78" s="107" t="s">
        <v>136</v>
      </c>
      <c r="F78" s="107"/>
      <c r="G78" s="34"/>
      <c r="H78" s="35">
        <f t="shared" si="15"/>
        <v>4574746</v>
      </c>
      <c r="I78" s="35">
        <v>1178819</v>
      </c>
      <c r="J78" s="35">
        <v>262332</v>
      </c>
      <c r="K78" s="35">
        <v>20440</v>
      </c>
      <c r="L78" s="35">
        <v>38659</v>
      </c>
      <c r="M78" s="35">
        <v>934314</v>
      </c>
      <c r="N78" s="35">
        <v>142927</v>
      </c>
      <c r="O78" s="35">
        <v>120988</v>
      </c>
      <c r="P78" s="35">
        <v>778183</v>
      </c>
      <c r="Q78" s="35">
        <v>982753</v>
      </c>
      <c r="R78" s="35">
        <v>72017</v>
      </c>
      <c r="S78" s="35">
        <v>20799</v>
      </c>
      <c r="T78" s="35">
        <v>22515</v>
      </c>
      <c r="U78" s="36" t="s">
        <v>19</v>
      </c>
      <c r="V78" s="21"/>
    </row>
    <row r="79" spans="1:22" ht="15" hidden="1" customHeight="1" x14ac:dyDescent="0.25">
      <c r="A79" s="89"/>
      <c r="B79" s="33"/>
      <c r="C79" s="34"/>
      <c r="D79" s="40" t="s">
        <v>135</v>
      </c>
      <c r="E79" s="107" t="s">
        <v>138</v>
      </c>
      <c r="F79" s="107"/>
      <c r="G79" s="34"/>
      <c r="H79" s="35">
        <f t="shared" si="15"/>
        <v>2621722</v>
      </c>
      <c r="I79" s="35">
        <v>526659</v>
      </c>
      <c r="J79" s="35">
        <v>0</v>
      </c>
      <c r="K79" s="35">
        <v>167399</v>
      </c>
      <c r="L79" s="35">
        <v>1192</v>
      </c>
      <c r="M79" s="35">
        <v>432801</v>
      </c>
      <c r="N79" s="35">
        <v>3598</v>
      </c>
      <c r="O79" s="35">
        <v>2383</v>
      </c>
      <c r="P79" s="35">
        <v>188298</v>
      </c>
      <c r="Q79" s="35">
        <v>962760</v>
      </c>
      <c r="R79" s="35">
        <v>149871</v>
      </c>
      <c r="S79" s="35">
        <v>186761</v>
      </c>
      <c r="T79" s="35">
        <v>0</v>
      </c>
      <c r="U79" s="36" t="s">
        <v>19</v>
      </c>
      <c r="V79" s="21"/>
    </row>
    <row r="80" spans="1:22" ht="15" hidden="1" customHeight="1" x14ac:dyDescent="0.25">
      <c r="A80" s="89"/>
      <c r="B80" s="33"/>
      <c r="C80" s="34"/>
      <c r="D80" s="40" t="s">
        <v>137</v>
      </c>
      <c r="E80" s="107" t="s">
        <v>140</v>
      </c>
      <c r="F80" s="107"/>
      <c r="G80" s="34"/>
      <c r="H80" s="35">
        <f t="shared" si="15"/>
        <v>35534233</v>
      </c>
      <c r="I80" s="35">
        <v>4559371</v>
      </c>
      <c r="J80" s="35">
        <v>1653258</v>
      </c>
      <c r="K80" s="35">
        <v>319163</v>
      </c>
      <c r="L80" s="35">
        <v>2520547</v>
      </c>
      <c r="M80" s="35">
        <v>7100363</v>
      </c>
      <c r="N80" s="35">
        <v>2762887</v>
      </c>
      <c r="O80" s="35">
        <v>2521987</v>
      </c>
      <c r="P80" s="35">
        <v>7455110</v>
      </c>
      <c r="Q80" s="35">
        <v>3402037</v>
      </c>
      <c r="R80" s="35">
        <v>164366</v>
      </c>
      <c r="S80" s="35">
        <v>119247</v>
      </c>
      <c r="T80" s="35">
        <v>2955897</v>
      </c>
      <c r="U80" s="36" t="s">
        <v>19</v>
      </c>
      <c r="V80" s="21"/>
    </row>
    <row r="81" spans="1:22" ht="15" hidden="1" customHeight="1" x14ac:dyDescent="0.25">
      <c r="A81" s="89"/>
      <c r="B81" s="33"/>
      <c r="C81" s="34"/>
      <c r="D81" s="40" t="s">
        <v>139</v>
      </c>
      <c r="E81" s="107" t="s">
        <v>142</v>
      </c>
      <c r="F81" s="107"/>
      <c r="G81" s="34"/>
      <c r="H81" s="35">
        <f t="shared" si="15"/>
        <v>8206232</v>
      </c>
      <c r="I81" s="35">
        <v>1032793</v>
      </c>
      <c r="J81" s="35">
        <v>327528</v>
      </c>
      <c r="K81" s="35">
        <v>378294</v>
      </c>
      <c r="L81" s="35">
        <v>1325713</v>
      </c>
      <c r="M81" s="35">
        <v>568370</v>
      </c>
      <c r="N81" s="35">
        <v>479028</v>
      </c>
      <c r="O81" s="35">
        <v>407677</v>
      </c>
      <c r="P81" s="35">
        <v>2034861</v>
      </c>
      <c r="Q81" s="35">
        <v>1044843</v>
      </c>
      <c r="R81" s="35">
        <v>90096</v>
      </c>
      <c r="S81" s="35">
        <v>113857</v>
      </c>
      <c r="T81" s="35">
        <v>403172</v>
      </c>
      <c r="U81" s="36" t="s">
        <v>19</v>
      </c>
      <c r="V81" s="21"/>
    </row>
    <row r="82" spans="1:22" ht="15" hidden="1" customHeight="1" x14ac:dyDescent="0.25">
      <c r="A82" s="89"/>
      <c r="B82" s="33"/>
      <c r="C82" s="34"/>
      <c r="D82" s="40" t="s">
        <v>141</v>
      </c>
      <c r="E82" s="107" t="s">
        <v>144</v>
      </c>
      <c r="F82" s="107"/>
      <c r="G82" s="34"/>
      <c r="H82" s="35">
        <f t="shared" si="15"/>
        <v>9556933</v>
      </c>
      <c r="I82" s="35">
        <v>698302</v>
      </c>
      <c r="J82" s="35">
        <v>265535</v>
      </c>
      <c r="K82" s="35">
        <v>113066</v>
      </c>
      <c r="L82" s="35">
        <v>2226523</v>
      </c>
      <c r="M82" s="35">
        <v>582210</v>
      </c>
      <c r="N82" s="35">
        <v>345920</v>
      </c>
      <c r="O82" s="35">
        <v>735599</v>
      </c>
      <c r="P82" s="35">
        <v>1459790</v>
      </c>
      <c r="Q82" s="35">
        <v>699904</v>
      </c>
      <c r="R82" s="35">
        <v>547592</v>
      </c>
      <c r="S82" s="35">
        <v>283523</v>
      </c>
      <c r="T82" s="35">
        <v>1598969</v>
      </c>
      <c r="U82" s="36" t="s">
        <v>19</v>
      </c>
      <c r="V82" s="21"/>
    </row>
    <row r="83" spans="1:22" ht="24" hidden="1" customHeight="1" x14ac:dyDescent="0.25">
      <c r="A83" s="89"/>
      <c r="B83" s="33"/>
      <c r="C83" s="34"/>
      <c r="D83" s="40" t="s">
        <v>143</v>
      </c>
      <c r="E83" s="107" t="s">
        <v>146</v>
      </c>
      <c r="F83" s="107"/>
      <c r="G83" s="34"/>
      <c r="H83" s="35">
        <f t="shared" si="15"/>
        <v>8918400</v>
      </c>
      <c r="I83" s="35">
        <v>1990517</v>
      </c>
      <c r="J83" s="35">
        <v>137780</v>
      </c>
      <c r="K83" s="35">
        <v>59331</v>
      </c>
      <c r="L83" s="35">
        <v>906500</v>
      </c>
      <c r="M83" s="35">
        <v>2023139</v>
      </c>
      <c r="N83" s="35">
        <v>329454</v>
      </c>
      <c r="O83" s="35">
        <v>115742</v>
      </c>
      <c r="P83" s="35">
        <v>2016796</v>
      </c>
      <c r="Q83" s="35">
        <v>1027596</v>
      </c>
      <c r="R83" s="35">
        <v>52193</v>
      </c>
      <c r="S83" s="35">
        <v>11726</v>
      </c>
      <c r="T83" s="35">
        <v>247626</v>
      </c>
      <c r="U83" s="36" t="s">
        <v>19</v>
      </c>
      <c r="V83" s="21"/>
    </row>
    <row r="84" spans="1:22" ht="24" hidden="1" customHeight="1" x14ac:dyDescent="0.25">
      <c r="A84" s="89"/>
      <c r="B84" s="33"/>
      <c r="C84" s="34"/>
      <c r="D84" s="40" t="s">
        <v>145</v>
      </c>
      <c r="E84" s="107" t="s">
        <v>148</v>
      </c>
      <c r="F84" s="107"/>
      <c r="G84" s="34"/>
      <c r="H84" s="35">
        <f t="shared" si="15"/>
        <v>18788861</v>
      </c>
      <c r="I84" s="35">
        <v>7531905</v>
      </c>
      <c r="J84" s="35">
        <v>1355166</v>
      </c>
      <c r="K84" s="35">
        <v>223611</v>
      </c>
      <c r="L84" s="35">
        <v>61076</v>
      </c>
      <c r="M84" s="35">
        <v>446276</v>
      </c>
      <c r="N84" s="35">
        <v>182270</v>
      </c>
      <c r="O84" s="35">
        <v>5883618</v>
      </c>
      <c r="P84" s="35">
        <v>2825381</v>
      </c>
      <c r="Q84" s="35">
        <v>167694</v>
      </c>
      <c r="R84" s="35">
        <v>55250</v>
      </c>
      <c r="S84" s="35">
        <v>27928</v>
      </c>
      <c r="T84" s="35">
        <v>28686</v>
      </c>
      <c r="U84" s="36" t="s">
        <v>19</v>
      </c>
      <c r="V84" s="21"/>
    </row>
    <row r="85" spans="1:22" ht="22.5" hidden="1" customHeight="1" x14ac:dyDescent="0.25">
      <c r="A85" s="89"/>
      <c r="B85" s="33"/>
      <c r="C85" s="34"/>
      <c r="D85" s="40" t="s">
        <v>147</v>
      </c>
      <c r="E85" s="107" t="s">
        <v>150</v>
      </c>
      <c r="F85" s="107"/>
      <c r="G85" s="34"/>
      <c r="H85" s="35">
        <f t="shared" si="15"/>
        <v>3806318</v>
      </c>
      <c r="I85" s="35">
        <v>335757</v>
      </c>
      <c r="J85" s="35">
        <v>44813</v>
      </c>
      <c r="K85" s="35">
        <v>19957</v>
      </c>
      <c r="L85" s="35">
        <v>750851</v>
      </c>
      <c r="M85" s="35">
        <v>367943</v>
      </c>
      <c r="N85" s="35">
        <v>128211</v>
      </c>
      <c r="O85" s="35">
        <v>321681</v>
      </c>
      <c r="P85" s="35">
        <v>863318</v>
      </c>
      <c r="Q85" s="35">
        <v>217196</v>
      </c>
      <c r="R85" s="35">
        <v>58073</v>
      </c>
      <c r="S85" s="35">
        <v>25144</v>
      </c>
      <c r="T85" s="35">
        <v>673374</v>
      </c>
      <c r="U85" s="36" t="s">
        <v>19</v>
      </c>
      <c r="V85" s="21"/>
    </row>
    <row r="86" spans="1:22" ht="34.5" hidden="1" customHeight="1" x14ac:dyDescent="0.25">
      <c r="A86" s="89"/>
      <c r="B86" s="33"/>
      <c r="C86" s="34"/>
      <c r="D86" s="40" t="s">
        <v>149</v>
      </c>
      <c r="E86" s="107" t="s">
        <v>152</v>
      </c>
      <c r="F86" s="107"/>
      <c r="G86" s="34"/>
      <c r="H86" s="35">
        <f t="shared" si="15"/>
        <v>809895</v>
      </c>
      <c r="I86" s="35">
        <v>93973</v>
      </c>
      <c r="J86" s="35">
        <v>64525</v>
      </c>
      <c r="K86" s="35">
        <v>55734</v>
      </c>
      <c r="L86" s="35">
        <v>28161</v>
      </c>
      <c r="M86" s="35">
        <v>63674</v>
      </c>
      <c r="N86" s="35">
        <v>84113</v>
      </c>
      <c r="O86" s="35">
        <v>80230</v>
      </c>
      <c r="P86" s="35">
        <v>103156</v>
      </c>
      <c r="Q86" s="35">
        <v>65092</v>
      </c>
      <c r="R86" s="35">
        <v>76064</v>
      </c>
      <c r="S86" s="35">
        <v>70000</v>
      </c>
      <c r="T86" s="35">
        <v>25173</v>
      </c>
      <c r="U86" s="36" t="s">
        <v>19</v>
      </c>
      <c r="V86" s="21"/>
    </row>
    <row r="87" spans="1:22" hidden="1" x14ac:dyDescent="0.25">
      <c r="A87" s="89"/>
      <c r="B87" s="33"/>
      <c r="C87" s="34"/>
      <c r="D87" s="40" t="s">
        <v>151</v>
      </c>
      <c r="E87" s="110" t="s">
        <v>153</v>
      </c>
      <c r="F87" s="110"/>
      <c r="G87" s="34"/>
      <c r="H87" s="35">
        <f t="shared" si="15"/>
        <v>3729934</v>
      </c>
      <c r="I87" s="35">
        <v>22843</v>
      </c>
      <c r="J87" s="35">
        <v>274115</v>
      </c>
      <c r="K87" s="35">
        <v>1005090</v>
      </c>
      <c r="L87" s="35">
        <v>114215</v>
      </c>
      <c r="M87" s="35">
        <v>22843</v>
      </c>
      <c r="N87" s="35">
        <v>274115</v>
      </c>
      <c r="O87" s="35">
        <v>1005090</v>
      </c>
      <c r="P87" s="35">
        <v>114215</v>
      </c>
      <c r="Q87" s="35">
        <v>224352</v>
      </c>
      <c r="R87" s="35">
        <v>224352</v>
      </c>
      <c r="S87" s="35">
        <v>224352</v>
      </c>
      <c r="T87" s="35">
        <v>224352</v>
      </c>
      <c r="U87" s="36" t="s">
        <v>19</v>
      </c>
      <c r="V87" s="21"/>
    </row>
    <row r="88" spans="1:22" x14ac:dyDescent="0.25">
      <c r="A88" s="89"/>
      <c r="B88" s="33"/>
      <c r="C88" s="29" t="s">
        <v>317</v>
      </c>
      <c r="D88" s="29" t="s">
        <v>340</v>
      </c>
      <c r="E88" s="55"/>
      <c r="F88" s="55"/>
      <c r="G88" s="34"/>
      <c r="H88" s="19">
        <f t="shared" si="15"/>
        <v>33496264</v>
      </c>
      <c r="I88" s="19">
        <f>+I89</f>
        <v>3262453</v>
      </c>
      <c r="J88" s="19">
        <f t="shared" ref="J88:T88" si="16">+J89</f>
        <v>3297452</v>
      </c>
      <c r="K88" s="19">
        <f t="shared" si="16"/>
        <v>3044228</v>
      </c>
      <c r="L88" s="19">
        <f t="shared" si="16"/>
        <v>3456918</v>
      </c>
      <c r="M88" s="19">
        <f t="shared" si="16"/>
        <v>3174421</v>
      </c>
      <c r="N88" s="19">
        <f t="shared" si="16"/>
        <v>2902515</v>
      </c>
      <c r="O88" s="19">
        <f t="shared" si="16"/>
        <v>2725267</v>
      </c>
      <c r="P88" s="19">
        <f t="shared" si="16"/>
        <v>2797065</v>
      </c>
      <c r="Q88" s="19">
        <f t="shared" si="16"/>
        <v>2765900</v>
      </c>
      <c r="R88" s="19">
        <f t="shared" si="16"/>
        <v>2534966</v>
      </c>
      <c r="S88" s="19">
        <f t="shared" si="16"/>
        <v>2192518</v>
      </c>
      <c r="T88" s="65">
        <f t="shared" si="16"/>
        <v>1342561</v>
      </c>
      <c r="U88" s="37" t="s">
        <v>19</v>
      </c>
    </row>
    <row r="89" spans="1:22" hidden="1" x14ac:dyDescent="0.25">
      <c r="A89" s="89"/>
      <c r="B89" s="33"/>
      <c r="C89" s="29"/>
      <c r="D89" s="40" t="s">
        <v>318</v>
      </c>
      <c r="E89" s="110" t="s">
        <v>319</v>
      </c>
      <c r="F89" s="110"/>
      <c r="G89" s="34"/>
      <c r="H89" s="35">
        <f t="shared" si="15"/>
        <v>33496264</v>
      </c>
      <c r="I89" s="19">
        <v>3262453</v>
      </c>
      <c r="J89" s="19">
        <v>3297452</v>
      </c>
      <c r="K89" s="19">
        <v>3044228</v>
      </c>
      <c r="L89" s="19">
        <v>3456918</v>
      </c>
      <c r="M89" s="19">
        <v>3174421</v>
      </c>
      <c r="N89" s="19">
        <v>2902515</v>
      </c>
      <c r="O89" s="19">
        <v>2725267</v>
      </c>
      <c r="P89" s="19">
        <v>2797065</v>
      </c>
      <c r="Q89" s="19">
        <v>2765900</v>
      </c>
      <c r="R89" s="19">
        <v>2534966</v>
      </c>
      <c r="S89" s="19">
        <v>2192518</v>
      </c>
      <c r="T89" s="19">
        <v>1342561</v>
      </c>
      <c r="U89" s="36" t="s">
        <v>19</v>
      </c>
      <c r="V89" s="21"/>
    </row>
    <row r="90" spans="1:22" x14ac:dyDescent="0.25">
      <c r="A90" s="85"/>
      <c r="B90" s="24">
        <v>4.4000000000000004</v>
      </c>
      <c r="C90" s="25" t="s">
        <v>154</v>
      </c>
      <c r="D90" s="12"/>
      <c r="E90" s="25"/>
      <c r="F90" s="13"/>
      <c r="G90" s="14"/>
      <c r="H90" s="15">
        <f t="shared" si="15"/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37" t="s">
        <v>19</v>
      </c>
      <c r="V90" s="21"/>
    </row>
    <row r="91" spans="1:22" x14ac:dyDescent="0.25">
      <c r="A91" s="85"/>
      <c r="B91" s="24">
        <v>4.5</v>
      </c>
      <c r="C91" s="25" t="s">
        <v>37</v>
      </c>
      <c r="D91" s="12"/>
      <c r="E91" s="25"/>
      <c r="F91" s="13"/>
      <c r="G91" s="14"/>
      <c r="H91" s="15">
        <f t="shared" si="15"/>
        <v>13173062</v>
      </c>
      <c r="I91" s="15">
        <f>SUM(I92:I94)</f>
        <v>1178004</v>
      </c>
      <c r="J91" s="15">
        <f t="shared" ref="J91:T91" si="17">SUM(J92:J94)</f>
        <v>1254211</v>
      </c>
      <c r="K91" s="15">
        <f t="shared" si="17"/>
        <v>2313140</v>
      </c>
      <c r="L91" s="15">
        <f t="shared" si="17"/>
        <v>913624</v>
      </c>
      <c r="M91" s="15">
        <f t="shared" si="17"/>
        <v>895812</v>
      </c>
      <c r="N91" s="15">
        <f t="shared" si="17"/>
        <v>708037</v>
      </c>
      <c r="O91" s="15">
        <f t="shared" si="17"/>
        <v>957084</v>
      </c>
      <c r="P91" s="15">
        <f t="shared" si="17"/>
        <v>923913</v>
      </c>
      <c r="Q91" s="15">
        <f t="shared" si="17"/>
        <v>930403</v>
      </c>
      <c r="R91" s="15">
        <f t="shared" si="17"/>
        <v>840784</v>
      </c>
      <c r="S91" s="15">
        <f t="shared" si="17"/>
        <v>1147407</v>
      </c>
      <c r="T91" s="15">
        <f t="shared" si="17"/>
        <v>1110643</v>
      </c>
      <c r="U91" s="16" t="s">
        <v>19</v>
      </c>
    </row>
    <row r="92" spans="1:22" s="21" customFormat="1" ht="12.75" x14ac:dyDescent="0.2">
      <c r="A92" s="84"/>
      <c r="B92" s="17"/>
      <c r="C92" s="38" t="s">
        <v>155</v>
      </c>
      <c r="D92" s="111" t="s">
        <v>39</v>
      </c>
      <c r="E92" s="111"/>
      <c r="F92" s="111"/>
      <c r="G92" s="18"/>
      <c r="H92" s="19">
        <f t="shared" si="15"/>
        <v>10013943</v>
      </c>
      <c r="I92" s="19">
        <v>916446</v>
      </c>
      <c r="J92" s="19">
        <v>953778</v>
      </c>
      <c r="K92" s="19">
        <v>1940090</v>
      </c>
      <c r="L92" s="19">
        <v>668097</v>
      </c>
      <c r="M92" s="19">
        <v>662291</v>
      </c>
      <c r="N92" s="19">
        <v>549151</v>
      </c>
      <c r="O92" s="19">
        <v>703050</v>
      </c>
      <c r="P92" s="19">
        <v>729398</v>
      </c>
      <c r="Q92" s="19">
        <v>636988</v>
      </c>
      <c r="R92" s="19">
        <v>614116</v>
      </c>
      <c r="S92" s="19">
        <v>845113</v>
      </c>
      <c r="T92" s="19">
        <v>795425</v>
      </c>
      <c r="U92" s="39" t="s">
        <v>19</v>
      </c>
    </row>
    <row r="93" spans="1:22" s="21" customFormat="1" ht="12.75" x14ac:dyDescent="0.2">
      <c r="A93" s="84"/>
      <c r="B93" s="17"/>
      <c r="C93" s="38" t="s">
        <v>156</v>
      </c>
      <c r="D93" s="38" t="s">
        <v>41</v>
      </c>
      <c r="E93" s="38"/>
      <c r="F93" s="38"/>
      <c r="G93" s="18"/>
      <c r="H93" s="19">
        <f t="shared" si="15"/>
        <v>715717</v>
      </c>
      <c r="I93" s="19">
        <v>38781</v>
      </c>
      <c r="J93" s="19">
        <v>107024</v>
      </c>
      <c r="K93" s="19">
        <v>47980</v>
      </c>
      <c r="L93" s="19">
        <v>48020</v>
      </c>
      <c r="M93" s="19">
        <v>54134</v>
      </c>
      <c r="N93" s="19">
        <v>30465</v>
      </c>
      <c r="O93" s="19">
        <v>88639</v>
      </c>
      <c r="P93" s="19">
        <v>22814</v>
      </c>
      <c r="Q93" s="19">
        <v>111727</v>
      </c>
      <c r="R93" s="19">
        <v>23660</v>
      </c>
      <c r="S93" s="19">
        <v>82941</v>
      </c>
      <c r="T93" s="19">
        <v>59532</v>
      </c>
      <c r="U93" s="39" t="s">
        <v>19</v>
      </c>
    </row>
    <row r="94" spans="1:22" s="21" customFormat="1" ht="12.75" x14ac:dyDescent="0.2">
      <c r="A94" s="84"/>
      <c r="B94" s="17"/>
      <c r="C94" s="38" t="s">
        <v>157</v>
      </c>
      <c r="D94" s="111" t="s">
        <v>43</v>
      </c>
      <c r="E94" s="111"/>
      <c r="F94" s="111"/>
      <c r="G94" s="18"/>
      <c r="H94" s="19">
        <f t="shared" si="15"/>
        <v>2443402</v>
      </c>
      <c r="I94" s="19">
        <v>222777</v>
      </c>
      <c r="J94" s="19">
        <v>193409</v>
      </c>
      <c r="K94" s="19">
        <v>325070</v>
      </c>
      <c r="L94" s="19">
        <v>197507</v>
      </c>
      <c r="M94" s="19">
        <v>179387</v>
      </c>
      <c r="N94" s="19">
        <v>128421</v>
      </c>
      <c r="O94" s="19">
        <v>165395</v>
      </c>
      <c r="P94" s="19">
        <v>171701</v>
      </c>
      <c r="Q94" s="19">
        <v>181688</v>
      </c>
      <c r="R94" s="19">
        <v>203008</v>
      </c>
      <c r="S94" s="19">
        <v>219353</v>
      </c>
      <c r="T94" s="19">
        <v>255686</v>
      </c>
      <c r="U94" s="39" t="s">
        <v>19</v>
      </c>
    </row>
    <row r="95" spans="1:22" ht="44.25" customHeight="1" x14ac:dyDescent="0.25">
      <c r="A95" s="85"/>
      <c r="B95" s="24">
        <v>4.9000000000000004</v>
      </c>
      <c r="C95" s="102" t="s">
        <v>158</v>
      </c>
      <c r="D95" s="102"/>
      <c r="E95" s="102"/>
      <c r="F95" s="102"/>
      <c r="G95" s="14"/>
      <c r="H95" s="15">
        <f t="shared" si="15"/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37" t="s">
        <v>19</v>
      </c>
      <c r="V95" s="21"/>
    </row>
    <row r="96" spans="1:22" s="28" customFormat="1" ht="15.75" x14ac:dyDescent="0.25">
      <c r="A96" s="82">
        <v>5</v>
      </c>
      <c r="B96" s="50" t="s">
        <v>159</v>
      </c>
      <c r="C96" s="5"/>
      <c r="D96" s="5"/>
      <c r="E96" s="5"/>
      <c r="F96" s="6"/>
      <c r="G96" s="27"/>
      <c r="H96" s="8">
        <f t="shared" si="15"/>
        <v>62981866</v>
      </c>
      <c r="I96" s="8">
        <f t="shared" ref="I96:T96" si="18">SUM(I97,I102,I107)</f>
        <v>7935835</v>
      </c>
      <c r="J96" s="8">
        <f t="shared" si="18"/>
        <v>2658435</v>
      </c>
      <c r="K96" s="8">
        <f t="shared" si="18"/>
        <v>4258606</v>
      </c>
      <c r="L96" s="8">
        <f t="shared" si="18"/>
        <v>6063166</v>
      </c>
      <c r="M96" s="8">
        <f t="shared" si="18"/>
        <v>4870353</v>
      </c>
      <c r="N96" s="8">
        <f t="shared" si="18"/>
        <v>6197809</v>
      </c>
      <c r="O96" s="8">
        <f t="shared" si="18"/>
        <v>7379194</v>
      </c>
      <c r="P96" s="8">
        <f t="shared" si="18"/>
        <v>5474976</v>
      </c>
      <c r="Q96" s="8">
        <f t="shared" si="18"/>
        <v>4341912</v>
      </c>
      <c r="R96" s="8">
        <f t="shared" si="18"/>
        <v>4881640</v>
      </c>
      <c r="S96" s="8">
        <f t="shared" si="18"/>
        <v>8077313</v>
      </c>
      <c r="T96" s="57">
        <f t="shared" si="18"/>
        <v>842627</v>
      </c>
      <c r="U96" s="9"/>
    </row>
    <row r="97" spans="1:22" x14ac:dyDescent="0.25">
      <c r="A97" s="85"/>
      <c r="B97" s="11">
        <v>5.0999999999999996</v>
      </c>
      <c r="C97" s="25" t="s">
        <v>160</v>
      </c>
      <c r="D97" s="12"/>
      <c r="E97" s="25"/>
      <c r="F97" s="14"/>
      <c r="G97" s="14"/>
      <c r="H97" s="15">
        <f t="shared" si="15"/>
        <v>2981866</v>
      </c>
      <c r="I97" s="15">
        <f>SUM(I98)</f>
        <v>235430</v>
      </c>
      <c r="J97" s="15">
        <f t="shared" ref="J97:T97" si="19">SUM(J98)</f>
        <v>255924</v>
      </c>
      <c r="K97" s="15">
        <f t="shared" si="19"/>
        <v>214850</v>
      </c>
      <c r="L97" s="15">
        <f t="shared" si="19"/>
        <v>450256</v>
      </c>
      <c r="M97" s="15">
        <f t="shared" si="19"/>
        <v>390586</v>
      </c>
      <c r="N97" s="15">
        <f t="shared" si="19"/>
        <v>231483</v>
      </c>
      <c r="O97" s="15">
        <f t="shared" si="19"/>
        <v>213265</v>
      </c>
      <c r="P97" s="15">
        <f t="shared" si="19"/>
        <v>218924</v>
      </c>
      <c r="Q97" s="15">
        <f t="shared" si="19"/>
        <v>142190</v>
      </c>
      <c r="R97" s="15">
        <f t="shared" si="19"/>
        <v>245471</v>
      </c>
      <c r="S97" s="15">
        <f t="shared" si="19"/>
        <v>225099</v>
      </c>
      <c r="T97" s="58">
        <f t="shared" si="19"/>
        <v>158388</v>
      </c>
      <c r="U97" s="16" t="s">
        <v>19</v>
      </c>
    </row>
    <row r="98" spans="1:22" s="21" customFormat="1" ht="12.75" x14ac:dyDescent="0.2">
      <c r="A98" s="84"/>
      <c r="B98" s="17"/>
      <c r="C98" s="29" t="s">
        <v>161</v>
      </c>
      <c r="D98" s="29" t="s">
        <v>59</v>
      </c>
      <c r="E98" s="29"/>
      <c r="F98" s="18"/>
      <c r="G98" s="18"/>
      <c r="H98" s="19">
        <f t="shared" si="15"/>
        <v>2981866</v>
      </c>
      <c r="I98" s="19">
        <f t="shared" ref="I98:T98" si="20">SUM(I99,I101)</f>
        <v>235430</v>
      </c>
      <c r="J98" s="19">
        <f t="shared" si="20"/>
        <v>255924</v>
      </c>
      <c r="K98" s="19">
        <f t="shared" si="20"/>
        <v>214850</v>
      </c>
      <c r="L98" s="19">
        <f t="shared" si="20"/>
        <v>450256</v>
      </c>
      <c r="M98" s="19">
        <f t="shared" si="20"/>
        <v>390586</v>
      </c>
      <c r="N98" s="19">
        <f t="shared" si="20"/>
        <v>231483</v>
      </c>
      <c r="O98" s="19">
        <f t="shared" si="20"/>
        <v>213265</v>
      </c>
      <c r="P98" s="19">
        <f t="shared" si="20"/>
        <v>218924</v>
      </c>
      <c r="Q98" s="19">
        <f t="shared" si="20"/>
        <v>142190</v>
      </c>
      <c r="R98" s="19">
        <f t="shared" si="20"/>
        <v>245471</v>
      </c>
      <c r="S98" s="19">
        <f t="shared" si="20"/>
        <v>225099</v>
      </c>
      <c r="T98" s="65">
        <f t="shared" si="20"/>
        <v>158388</v>
      </c>
      <c r="U98" s="20" t="s">
        <v>19</v>
      </c>
    </row>
    <row r="99" spans="1:22" hidden="1" x14ac:dyDescent="0.25">
      <c r="A99" s="89"/>
      <c r="B99" s="33"/>
      <c r="C99" s="34"/>
      <c r="D99" s="40" t="s">
        <v>162</v>
      </c>
      <c r="E99" s="109" t="s">
        <v>70</v>
      </c>
      <c r="F99" s="109"/>
      <c r="G99" s="34"/>
      <c r="H99" s="35">
        <f t="shared" si="15"/>
        <v>2807248</v>
      </c>
      <c r="I99" s="35">
        <f>+I100</f>
        <v>235370</v>
      </c>
      <c r="J99" s="35">
        <f t="shared" ref="J99:T99" si="21">+J100</f>
        <v>251838</v>
      </c>
      <c r="K99" s="35">
        <f t="shared" si="21"/>
        <v>214840</v>
      </c>
      <c r="L99" s="35">
        <f t="shared" si="21"/>
        <v>450232</v>
      </c>
      <c r="M99" s="35">
        <f t="shared" si="21"/>
        <v>360476</v>
      </c>
      <c r="N99" s="35">
        <f t="shared" si="21"/>
        <v>198243</v>
      </c>
      <c r="O99" s="35">
        <f t="shared" si="21"/>
        <v>196495</v>
      </c>
      <c r="P99" s="35">
        <f t="shared" si="21"/>
        <v>194694</v>
      </c>
      <c r="Q99" s="35">
        <f t="shared" si="21"/>
        <v>111600</v>
      </c>
      <c r="R99" s="35">
        <f t="shared" si="21"/>
        <v>219600</v>
      </c>
      <c r="S99" s="35">
        <f t="shared" si="21"/>
        <v>215490</v>
      </c>
      <c r="T99" s="71">
        <f t="shared" si="21"/>
        <v>158370</v>
      </c>
      <c r="U99" s="36" t="s">
        <v>19</v>
      </c>
    </row>
    <row r="100" spans="1:22" ht="18" hidden="1" x14ac:dyDescent="0.25">
      <c r="A100" s="90"/>
      <c r="B100" s="70"/>
      <c r="C100" s="69"/>
      <c r="D100" s="31"/>
      <c r="E100" s="31" t="s">
        <v>163</v>
      </c>
      <c r="F100" s="32" t="s">
        <v>71</v>
      </c>
      <c r="G100" s="69"/>
      <c r="H100" s="68">
        <f t="shared" si="15"/>
        <v>2807248</v>
      </c>
      <c r="I100" s="19">
        <v>235370</v>
      </c>
      <c r="J100" s="19">
        <v>251838</v>
      </c>
      <c r="K100" s="19">
        <v>214840</v>
      </c>
      <c r="L100" s="19">
        <v>450232</v>
      </c>
      <c r="M100" s="19">
        <v>360476</v>
      </c>
      <c r="N100" s="19">
        <v>198243</v>
      </c>
      <c r="O100" s="19">
        <v>196495</v>
      </c>
      <c r="P100" s="19">
        <v>194694</v>
      </c>
      <c r="Q100" s="19">
        <v>111600</v>
      </c>
      <c r="R100" s="19">
        <v>219600</v>
      </c>
      <c r="S100" s="19">
        <v>215490</v>
      </c>
      <c r="T100" s="19">
        <v>158370</v>
      </c>
      <c r="U100" s="72" t="s">
        <v>19</v>
      </c>
      <c r="V100" s="21"/>
    </row>
    <row r="101" spans="1:22" ht="22.5" hidden="1" customHeight="1" x14ac:dyDescent="0.25">
      <c r="A101" s="89"/>
      <c r="B101" s="33"/>
      <c r="C101" s="34"/>
      <c r="D101" s="40" t="s">
        <v>164</v>
      </c>
      <c r="E101" s="107" t="s">
        <v>73</v>
      </c>
      <c r="F101" s="107"/>
      <c r="G101" s="34"/>
      <c r="H101" s="35">
        <f t="shared" si="15"/>
        <v>174618</v>
      </c>
      <c r="I101" s="19">
        <v>60</v>
      </c>
      <c r="J101" s="19">
        <v>4086</v>
      </c>
      <c r="K101" s="19">
        <v>10</v>
      </c>
      <c r="L101" s="19">
        <v>24</v>
      </c>
      <c r="M101" s="19">
        <v>30110</v>
      </c>
      <c r="N101" s="19">
        <v>33240</v>
      </c>
      <c r="O101" s="19">
        <v>16770</v>
      </c>
      <c r="P101" s="19">
        <v>24230</v>
      </c>
      <c r="Q101" s="19">
        <v>30590</v>
      </c>
      <c r="R101" s="19">
        <v>25871</v>
      </c>
      <c r="S101" s="19">
        <v>9609</v>
      </c>
      <c r="T101" s="19">
        <v>18</v>
      </c>
      <c r="U101" s="36" t="s">
        <v>19</v>
      </c>
      <c r="V101" s="21"/>
    </row>
    <row r="102" spans="1:22" s="41" customFormat="1" ht="14.25" x14ac:dyDescent="0.2">
      <c r="A102" s="85"/>
      <c r="B102" s="24">
        <v>5.2</v>
      </c>
      <c r="C102" s="25" t="s">
        <v>165</v>
      </c>
      <c r="D102" s="12"/>
      <c r="E102" s="25"/>
      <c r="F102" s="14"/>
      <c r="G102" s="14"/>
      <c r="H102" s="15">
        <f t="shared" si="15"/>
        <v>60000000</v>
      </c>
      <c r="I102" s="15">
        <f>+I103+I104+I105+I106</f>
        <v>7700405</v>
      </c>
      <c r="J102" s="15">
        <f t="shared" ref="J102:T102" si="22">+J103+J104+J105+J106</f>
        <v>2402511</v>
      </c>
      <c r="K102" s="15">
        <f t="shared" si="22"/>
        <v>4043756</v>
      </c>
      <c r="L102" s="15">
        <f t="shared" si="22"/>
        <v>5612910</v>
      </c>
      <c r="M102" s="15">
        <f t="shared" si="22"/>
        <v>4479767</v>
      </c>
      <c r="N102" s="15">
        <f t="shared" si="22"/>
        <v>5966326</v>
      </c>
      <c r="O102" s="15">
        <f t="shared" si="22"/>
        <v>7165929</v>
      </c>
      <c r="P102" s="15">
        <f t="shared" si="22"/>
        <v>5256052</v>
      </c>
      <c r="Q102" s="15">
        <f t="shared" si="22"/>
        <v>4199722</v>
      </c>
      <c r="R102" s="15">
        <f t="shared" si="22"/>
        <v>4636169</v>
      </c>
      <c r="S102" s="15">
        <f t="shared" si="22"/>
        <v>7852214</v>
      </c>
      <c r="T102" s="58">
        <f t="shared" si="22"/>
        <v>684239</v>
      </c>
      <c r="U102" s="37"/>
    </row>
    <row r="103" spans="1:22" s="41" customFormat="1" ht="14.25" x14ac:dyDescent="0.2">
      <c r="A103" s="85"/>
      <c r="B103" s="24"/>
      <c r="C103" s="29" t="s">
        <v>166</v>
      </c>
      <c r="D103" s="17" t="s">
        <v>167</v>
      </c>
      <c r="E103" s="29"/>
      <c r="F103" s="18"/>
      <c r="G103" s="14"/>
      <c r="H103" s="19">
        <f t="shared" si="15"/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39" t="s">
        <v>168</v>
      </c>
      <c r="V103" s="21"/>
    </row>
    <row r="104" spans="1:22" s="41" customFormat="1" ht="14.25" x14ac:dyDescent="0.2">
      <c r="A104" s="85"/>
      <c r="B104" s="24"/>
      <c r="C104" s="29" t="s">
        <v>169</v>
      </c>
      <c r="D104" s="17" t="s">
        <v>170</v>
      </c>
      <c r="E104" s="29"/>
      <c r="F104" s="18"/>
      <c r="G104" s="14"/>
      <c r="H104" s="19">
        <f t="shared" si="15"/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39" t="s">
        <v>168</v>
      </c>
      <c r="V104" s="21"/>
    </row>
    <row r="105" spans="1:22" s="41" customFormat="1" ht="14.25" x14ac:dyDescent="0.2">
      <c r="A105" s="85"/>
      <c r="B105" s="24"/>
      <c r="C105" s="29" t="s">
        <v>171</v>
      </c>
      <c r="D105" s="101" t="s">
        <v>172</v>
      </c>
      <c r="E105" s="101"/>
      <c r="F105" s="101"/>
      <c r="G105" s="14"/>
      <c r="H105" s="19">
        <f t="shared" si="15"/>
        <v>60000000</v>
      </c>
      <c r="I105" s="19">
        <v>7700405</v>
      </c>
      <c r="J105" s="19">
        <v>2402511</v>
      </c>
      <c r="K105" s="19">
        <v>4043756</v>
      </c>
      <c r="L105" s="19">
        <v>5612910</v>
      </c>
      <c r="M105" s="19">
        <v>4479767</v>
      </c>
      <c r="N105" s="19">
        <v>5966326</v>
      </c>
      <c r="O105" s="19">
        <v>7165929</v>
      </c>
      <c r="P105" s="19">
        <v>5256052</v>
      </c>
      <c r="Q105" s="19">
        <v>4199722</v>
      </c>
      <c r="R105" s="19">
        <v>4636169</v>
      </c>
      <c r="S105" s="19">
        <v>7852214</v>
      </c>
      <c r="T105" s="19">
        <v>684239</v>
      </c>
      <c r="U105" s="39" t="s">
        <v>173</v>
      </c>
      <c r="V105" s="21"/>
    </row>
    <row r="106" spans="1:22" s="41" customFormat="1" ht="14.25" x14ac:dyDescent="0.2">
      <c r="A106" s="85"/>
      <c r="B106" s="24"/>
      <c r="C106" s="29" t="s">
        <v>174</v>
      </c>
      <c r="D106" s="101" t="s">
        <v>175</v>
      </c>
      <c r="E106" s="101"/>
      <c r="F106" s="101"/>
      <c r="G106" s="14"/>
      <c r="H106" s="19">
        <f t="shared" si="15"/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39" t="s">
        <v>173</v>
      </c>
      <c r="V106" s="21"/>
    </row>
    <row r="107" spans="1:22" ht="43.5" customHeight="1" x14ac:dyDescent="0.25">
      <c r="A107" s="85"/>
      <c r="B107" s="24">
        <v>5.9</v>
      </c>
      <c r="C107" s="102" t="s">
        <v>176</v>
      </c>
      <c r="D107" s="102"/>
      <c r="E107" s="102"/>
      <c r="F107" s="102"/>
      <c r="G107" s="14"/>
      <c r="H107" s="15">
        <f t="shared" si="15"/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37" t="s">
        <v>19</v>
      </c>
      <c r="V107" s="21"/>
    </row>
    <row r="108" spans="1:22" s="10" customFormat="1" ht="15.75" x14ac:dyDescent="0.25">
      <c r="A108" s="82">
        <v>6</v>
      </c>
      <c r="B108" s="50" t="s">
        <v>177</v>
      </c>
      <c r="C108" s="5"/>
      <c r="D108" s="5"/>
      <c r="E108" s="5"/>
      <c r="F108" s="6"/>
      <c r="G108" s="7"/>
      <c r="H108" s="8">
        <f t="shared" si="15"/>
        <v>889316735</v>
      </c>
      <c r="I108" s="8">
        <f t="shared" ref="I108:T108" si="23">SUM(I109,I132,I133)</f>
        <v>75376103</v>
      </c>
      <c r="J108" s="8">
        <f t="shared" si="23"/>
        <v>71908186</v>
      </c>
      <c r="K108" s="8">
        <f t="shared" si="23"/>
        <v>70188086</v>
      </c>
      <c r="L108" s="8">
        <f t="shared" si="23"/>
        <v>62169890</v>
      </c>
      <c r="M108" s="8">
        <f t="shared" si="23"/>
        <v>71248512</v>
      </c>
      <c r="N108" s="8">
        <f t="shared" si="23"/>
        <v>73541276</v>
      </c>
      <c r="O108" s="8">
        <f t="shared" si="23"/>
        <v>70841928</v>
      </c>
      <c r="P108" s="8">
        <f t="shared" si="23"/>
        <v>78182070</v>
      </c>
      <c r="Q108" s="8">
        <f t="shared" si="23"/>
        <v>65755729</v>
      </c>
      <c r="R108" s="8">
        <f t="shared" si="23"/>
        <v>82990098</v>
      </c>
      <c r="S108" s="8">
        <f t="shared" si="23"/>
        <v>75293228</v>
      </c>
      <c r="T108" s="57">
        <f t="shared" si="23"/>
        <v>91821629</v>
      </c>
      <c r="U108" s="42"/>
    </row>
    <row r="109" spans="1:22" x14ac:dyDescent="0.25">
      <c r="A109" s="85"/>
      <c r="B109" s="11">
        <v>6.1</v>
      </c>
      <c r="C109" s="25" t="s">
        <v>178</v>
      </c>
      <c r="D109" s="12"/>
      <c r="E109" s="25"/>
      <c r="F109" s="14"/>
      <c r="G109" s="14"/>
      <c r="H109" s="15">
        <f t="shared" si="15"/>
        <v>889316735</v>
      </c>
      <c r="I109" s="15">
        <f>SUM(I110,I127,I130,I131)</f>
        <v>75376103</v>
      </c>
      <c r="J109" s="15">
        <f t="shared" ref="J109:T109" si="24">SUM(J110,J127,J130,J131)</f>
        <v>71908186</v>
      </c>
      <c r="K109" s="15">
        <f t="shared" si="24"/>
        <v>70188086</v>
      </c>
      <c r="L109" s="15">
        <f t="shared" si="24"/>
        <v>62169890</v>
      </c>
      <c r="M109" s="15">
        <f t="shared" si="24"/>
        <v>71248512</v>
      </c>
      <c r="N109" s="15">
        <f t="shared" si="24"/>
        <v>73541276</v>
      </c>
      <c r="O109" s="15">
        <f t="shared" si="24"/>
        <v>70841928</v>
      </c>
      <c r="P109" s="15">
        <f t="shared" si="24"/>
        <v>78182070</v>
      </c>
      <c r="Q109" s="15">
        <f t="shared" si="24"/>
        <v>65755729</v>
      </c>
      <c r="R109" s="15">
        <f t="shared" si="24"/>
        <v>82990098</v>
      </c>
      <c r="S109" s="15">
        <f t="shared" si="24"/>
        <v>75293228</v>
      </c>
      <c r="T109" s="15">
        <f t="shared" si="24"/>
        <v>91821629</v>
      </c>
      <c r="U109" s="16"/>
    </row>
    <row r="110" spans="1:22" s="21" customFormat="1" ht="12.75" x14ac:dyDescent="0.2">
      <c r="A110" s="84"/>
      <c r="B110" s="17"/>
      <c r="C110" s="29" t="s">
        <v>179</v>
      </c>
      <c r="D110" s="29" t="s">
        <v>180</v>
      </c>
      <c r="E110" s="29"/>
      <c r="F110" s="18"/>
      <c r="G110" s="18"/>
      <c r="H110" s="19">
        <f t="shared" si="15"/>
        <v>807071468</v>
      </c>
      <c r="I110" s="19">
        <f>SUM(I111,I114,I118,I115,I116,I117,I119,I120,I121,I122,I123,I124,I125,I126)</f>
        <v>63797386</v>
      </c>
      <c r="J110" s="19">
        <f t="shared" ref="J110:T110" si="25">SUM(J111,J114,J118,J115,J116,J117,J119,J120,J121,J122,J123,J124,J125,J126)</f>
        <v>61858942</v>
      </c>
      <c r="K110" s="19">
        <f t="shared" si="25"/>
        <v>61933477</v>
      </c>
      <c r="L110" s="19">
        <f t="shared" si="25"/>
        <v>56159174</v>
      </c>
      <c r="M110" s="19">
        <f t="shared" si="25"/>
        <v>65772047</v>
      </c>
      <c r="N110" s="19">
        <f t="shared" si="25"/>
        <v>68316952</v>
      </c>
      <c r="O110" s="19">
        <f t="shared" si="25"/>
        <v>64351340</v>
      </c>
      <c r="P110" s="19">
        <f t="shared" si="25"/>
        <v>74225384</v>
      </c>
      <c r="Q110" s="19">
        <f t="shared" si="25"/>
        <v>61420805</v>
      </c>
      <c r="R110" s="19">
        <f t="shared" si="25"/>
        <v>74790979</v>
      </c>
      <c r="S110" s="19">
        <f t="shared" si="25"/>
        <v>68907119</v>
      </c>
      <c r="T110" s="65">
        <f t="shared" si="25"/>
        <v>85537863</v>
      </c>
      <c r="U110" s="20" t="s">
        <v>168</v>
      </c>
    </row>
    <row r="111" spans="1:22" hidden="1" x14ac:dyDescent="0.25">
      <c r="A111" s="89"/>
      <c r="B111" s="33"/>
      <c r="C111" s="34"/>
      <c r="D111" s="43" t="s">
        <v>181</v>
      </c>
      <c r="E111" s="43" t="s">
        <v>182</v>
      </c>
      <c r="F111" s="34"/>
      <c r="G111" s="34"/>
      <c r="H111" s="35">
        <f t="shared" si="15"/>
        <v>180773071</v>
      </c>
      <c r="I111" s="35">
        <f>SUM(I112:I113)</f>
        <v>13887186</v>
      </c>
      <c r="J111" s="35">
        <f>SUM(J112:J113)</f>
        <v>11295726</v>
      </c>
      <c r="K111" s="35">
        <f t="shared" ref="K111:S111" si="26">SUM(K112:K113)</f>
        <v>13036331</v>
      </c>
      <c r="L111" s="35">
        <f t="shared" si="26"/>
        <v>13673018</v>
      </c>
      <c r="M111" s="35">
        <f t="shared" si="26"/>
        <v>16086473</v>
      </c>
      <c r="N111" s="35">
        <f t="shared" si="26"/>
        <v>14377716</v>
      </c>
      <c r="O111" s="35">
        <f t="shared" si="26"/>
        <v>17137221</v>
      </c>
      <c r="P111" s="35">
        <f t="shared" si="26"/>
        <v>14622330</v>
      </c>
      <c r="Q111" s="35">
        <f t="shared" si="26"/>
        <v>13875417</v>
      </c>
      <c r="R111" s="35">
        <f t="shared" si="26"/>
        <v>20682414</v>
      </c>
      <c r="S111" s="35">
        <f t="shared" si="26"/>
        <v>15737933</v>
      </c>
      <c r="T111" s="71">
        <f>SUM(T112:T113)</f>
        <v>16361306</v>
      </c>
      <c r="U111" s="73" t="s">
        <v>168</v>
      </c>
    </row>
    <row r="112" spans="1:22" hidden="1" x14ac:dyDescent="0.25">
      <c r="A112" s="90"/>
      <c r="B112" s="70"/>
      <c r="C112" s="69"/>
      <c r="D112" s="69"/>
      <c r="E112" s="74" t="s">
        <v>183</v>
      </c>
      <c r="F112" s="75" t="s">
        <v>184</v>
      </c>
      <c r="G112" s="69"/>
      <c r="H112" s="68">
        <f t="shared" si="15"/>
        <v>4169726</v>
      </c>
      <c r="I112" s="68">
        <v>216529</v>
      </c>
      <c r="J112" s="68">
        <v>282497</v>
      </c>
      <c r="K112" s="68">
        <v>348192</v>
      </c>
      <c r="L112" s="68">
        <v>180725</v>
      </c>
      <c r="M112" s="68">
        <v>572977</v>
      </c>
      <c r="N112" s="68">
        <v>393367</v>
      </c>
      <c r="O112" s="68">
        <v>363106</v>
      </c>
      <c r="P112" s="68">
        <v>239195</v>
      </c>
      <c r="Q112" s="68">
        <v>184124</v>
      </c>
      <c r="R112" s="68">
        <v>1035182</v>
      </c>
      <c r="S112" s="68">
        <v>193531</v>
      </c>
      <c r="T112" s="68">
        <v>160301</v>
      </c>
      <c r="U112" s="68" t="s">
        <v>168</v>
      </c>
      <c r="V112" s="21"/>
    </row>
    <row r="113" spans="1:22" hidden="1" x14ac:dyDescent="0.25">
      <c r="A113" s="90"/>
      <c r="B113" s="70"/>
      <c r="C113" s="69"/>
      <c r="D113" s="69"/>
      <c r="E113" s="74" t="s">
        <v>185</v>
      </c>
      <c r="F113" s="75" t="s">
        <v>186</v>
      </c>
      <c r="G113" s="69"/>
      <c r="H113" s="68">
        <f t="shared" si="15"/>
        <v>176603345</v>
      </c>
      <c r="I113" s="68">
        <v>13670657</v>
      </c>
      <c r="J113" s="68">
        <v>11013229</v>
      </c>
      <c r="K113" s="68">
        <v>12688139</v>
      </c>
      <c r="L113" s="68">
        <v>13492293</v>
      </c>
      <c r="M113" s="68">
        <v>15513496</v>
      </c>
      <c r="N113" s="68">
        <v>13984349</v>
      </c>
      <c r="O113" s="68">
        <v>16774115</v>
      </c>
      <c r="P113" s="68">
        <v>14383135</v>
      </c>
      <c r="Q113" s="68">
        <v>13691293</v>
      </c>
      <c r="R113" s="68">
        <v>19647232</v>
      </c>
      <c r="S113" s="68">
        <v>15544402</v>
      </c>
      <c r="T113" s="68">
        <v>16201005</v>
      </c>
      <c r="U113" s="68" t="s">
        <v>168</v>
      </c>
      <c r="V113" s="21"/>
    </row>
    <row r="114" spans="1:22" hidden="1" x14ac:dyDescent="0.25">
      <c r="A114" s="89"/>
      <c r="B114" s="33"/>
      <c r="C114" s="34"/>
      <c r="D114" s="43" t="s">
        <v>187</v>
      </c>
      <c r="E114" s="43" t="s">
        <v>188</v>
      </c>
      <c r="F114" s="76"/>
      <c r="G114" s="34"/>
      <c r="H114" s="35">
        <f t="shared" si="15"/>
        <v>3873478</v>
      </c>
      <c r="I114" s="35">
        <v>347221</v>
      </c>
      <c r="J114" s="35">
        <v>232048</v>
      </c>
      <c r="K114" s="35">
        <v>405384</v>
      </c>
      <c r="L114" s="35">
        <v>134601</v>
      </c>
      <c r="M114" s="35">
        <v>515165</v>
      </c>
      <c r="N114" s="35">
        <v>272195</v>
      </c>
      <c r="O114" s="35">
        <v>591537</v>
      </c>
      <c r="P114" s="35">
        <v>216678</v>
      </c>
      <c r="Q114" s="35">
        <v>207170</v>
      </c>
      <c r="R114" s="35">
        <v>342419</v>
      </c>
      <c r="S114" s="35">
        <v>341373</v>
      </c>
      <c r="T114" s="35">
        <v>267687</v>
      </c>
      <c r="U114" s="73" t="s">
        <v>168</v>
      </c>
      <c r="V114" s="21"/>
    </row>
    <row r="115" spans="1:22" hidden="1" x14ac:dyDescent="0.25">
      <c r="A115" s="89"/>
      <c r="B115" s="33"/>
      <c r="C115" s="34"/>
      <c r="D115" s="40" t="s">
        <v>189</v>
      </c>
      <c r="E115" s="109" t="s">
        <v>190</v>
      </c>
      <c r="F115" s="109"/>
      <c r="G115" s="34"/>
      <c r="H115" s="35">
        <f t="shared" si="15"/>
        <v>424383127</v>
      </c>
      <c r="I115" s="35">
        <v>41902631</v>
      </c>
      <c r="J115" s="35">
        <v>32308500</v>
      </c>
      <c r="K115" s="35">
        <v>34758040</v>
      </c>
      <c r="L115" s="35">
        <v>28693471</v>
      </c>
      <c r="M115" s="35">
        <v>37883760</v>
      </c>
      <c r="N115" s="35">
        <v>33373170</v>
      </c>
      <c r="O115" s="35">
        <v>31322593</v>
      </c>
      <c r="P115" s="35">
        <v>35010543</v>
      </c>
      <c r="Q115" s="35">
        <v>34886448</v>
      </c>
      <c r="R115" s="35">
        <v>34445948</v>
      </c>
      <c r="S115" s="35">
        <v>36456308</v>
      </c>
      <c r="T115" s="35">
        <v>43341715</v>
      </c>
      <c r="U115" s="73" t="s">
        <v>168</v>
      </c>
      <c r="V115" s="21"/>
    </row>
    <row r="116" spans="1:22" hidden="1" x14ac:dyDescent="0.25">
      <c r="A116" s="89"/>
      <c r="B116" s="33"/>
      <c r="C116" s="34"/>
      <c r="D116" s="40" t="s">
        <v>191</v>
      </c>
      <c r="E116" s="43" t="s">
        <v>32</v>
      </c>
      <c r="F116" s="76"/>
      <c r="G116" s="34"/>
      <c r="H116" s="35">
        <f t="shared" si="15"/>
        <v>389335</v>
      </c>
      <c r="I116" s="35">
        <v>130066</v>
      </c>
      <c r="J116" s="35">
        <v>3295</v>
      </c>
      <c r="K116" s="35">
        <v>2815</v>
      </c>
      <c r="L116" s="35">
        <v>12894</v>
      </c>
      <c r="M116" s="35">
        <v>10261</v>
      </c>
      <c r="N116" s="35">
        <v>1135</v>
      </c>
      <c r="O116" s="35">
        <v>16288</v>
      </c>
      <c r="P116" s="35">
        <v>12451</v>
      </c>
      <c r="Q116" s="35">
        <v>37710</v>
      </c>
      <c r="R116" s="35">
        <v>117587</v>
      </c>
      <c r="S116" s="35">
        <v>43993</v>
      </c>
      <c r="T116" s="35">
        <v>840</v>
      </c>
      <c r="U116" s="73" t="s">
        <v>168</v>
      </c>
      <c r="V116" s="21"/>
    </row>
    <row r="117" spans="1:22" hidden="1" x14ac:dyDescent="0.25">
      <c r="A117" s="89"/>
      <c r="B117" s="33"/>
      <c r="C117" s="34"/>
      <c r="D117" s="40" t="s">
        <v>192</v>
      </c>
      <c r="E117" s="43" t="s">
        <v>193</v>
      </c>
      <c r="F117" s="76"/>
      <c r="G117" s="34"/>
      <c r="H117" s="35">
        <f t="shared" si="15"/>
        <v>6822234</v>
      </c>
      <c r="I117" s="35">
        <v>349970</v>
      </c>
      <c r="J117" s="35">
        <v>280553</v>
      </c>
      <c r="K117" s="35">
        <v>312817</v>
      </c>
      <c r="L117" s="35">
        <v>505104</v>
      </c>
      <c r="M117" s="35">
        <v>706676</v>
      </c>
      <c r="N117" s="35">
        <v>303040</v>
      </c>
      <c r="O117" s="35">
        <v>413144</v>
      </c>
      <c r="P117" s="35">
        <v>716331</v>
      </c>
      <c r="Q117" s="35">
        <v>1027148</v>
      </c>
      <c r="R117" s="35">
        <v>1012069</v>
      </c>
      <c r="S117" s="35">
        <v>727648</v>
      </c>
      <c r="T117" s="35">
        <v>467734</v>
      </c>
      <c r="U117" s="73" t="s">
        <v>168</v>
      </c>
      <c r="V117" s="21"/>
    </row>
    <row r="118" spans="1:22" ht="21" hidden="1" customHeight="1" x14ac:dyDescent="0.25">
      <c r="A118" s="89"/>
      <c r="B118" s="33"/>
      <c r="C118" s="34"/>
      <c r="D118" s="40" t="s">
        <v>194</v>
      </c>
      <c r="E118" s="43" t="s">
        <v>195</v>
      </c>
      <c r="F118" s="76"/>
      <c r="G118" s="34"/>
      <c r="H118" s="35">
        <f t="shared" si="15"/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73" t="s">
        <v>168</v>
      </c>
      <c r="V118" s="21"/>
    </row>
    <row r="119" spans="1:22" ht="21.75" hidden="1" customHeight="1" x14ac:dyDescent="0.25">
      <c r="A119" s="89"/>
      <c r="B119" s="33"/>
      <c r="C119" s="34"/>
      <c r="D119" s="40" t="s">
        <v>196</v>
      </c>
      <c r="E119" s="107" t="s">
        <v>197</v>
      </c>
      <c r="F119" s="107"/>
      <c r="G119" s="34"/>
      <c r="H119" s="35">
        <f t="shared" si="15"/>
        <v>34076396</v>
      </c>
      <c r="I119" s="35">
        <v>2812901</v>
      </c>
      <c r="J119" s="35">
        <v>2672490</v>
      </c>
      <c r="K119" s="35">
        <v>1981607</v>
      </c>
      <c r="L119" s="35">
        <v>2271631</v>
      </c>
      <c r="M119" s="35">
        <v>2406604</v>
      </c>
      <c r="N119" s="35">
        <v>2684395</v>
      </c>
      <c r="O119" s="35">
        <v>2516848</v>
      </c>
      <c r="P119" s="35">
        <v>3836523</v>
      </c>
      <c r="Q119" s="35">
        <v>1593754</v>
      </c>
      <c r="R119" s="35">
        <v>3247914</v>
      </c>
      <c r="S119" s="35">
        <v>2286924</v>
      </c>
      <c r="T119" s="35">
        <v>5764805</v>
      </c>
      <c r="U119" s="73" t="s">
        <v>168</v>
      </c>
      <c r="V119" s="21"/>
    </row>
    <row r="120" spans="1:22" hidden="1" x14ac:dyDescent="0.25">
      <c r="A120" s="89"/>
      <c r="B120" s="33"/>
      <c r="C120" s="34"/>
      <c r="D120" s="40" t="s">
        <v>198</v>
      </c>
      <c r="E120" s="109" t="s">
        <v>199</v>
      </c>
      <c r="F120" s="109"/>
      <c r="G120" s="34"/>
      <c r="H120" s="35">
        <f t="shared" si="15"/>
        <v>4309890</v>
      </c>
      <c r="I120" s="35">
        <v>206543</v>
      </c>
      <c r="J120" s="35">
        <v>354915</v>
      </c>
      <c r="K120" s="35">
        <v>347163</v>
      </c>
      <c r="L120" s="35">
        <v>274810</v>
      </c>
      <c r="M120" s="35">
        <v>226721</v>
      </c>
      <c r="N120" s="35">
        <v>256967</v>
      </c>
      <c r="O120" s="35">
        <v>388274</v>
      </c>
      <c r="P120" s="35">
        <v>434846</v>
      </c>
      <c r="Q120" s="35">
        <v>360318</v>
      </c>
      <c r="R120" s="35">
        <v>550329</v>
      </c>
      <c r="S120" s="35">
        <v>454667</v>
      </c>
      <c r="T120" s="35">
        <v>454337</v>
      </c>
      <c r="U120" s="73" t="s">
        <v>168</v>
      </c>
      <c r="V120" s="21"/>
    </row>
    <row r="121" spans="1:22" ht="23.25" hidden="1" customHeight="1" x14ac:dyDescent="0.25">
      <c r="A121" s="89"/>
      <c r="B121" s="33"/>
      <c r="C121" s="34"/>
      <c r="D121" s="40" t="s">
        <v>200</v>
      </c>
      <c r="E121" s="107" t="s">
        <v>201</v>
      </c>
      <c r="F121" s="107"/>
      <c r="G121" s="34"/>
      <c r="H121" s="35">
        <f t="shared" si="15"/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73" t="s">
        <v>168</v>
      </c>
      <c r="V121" s="21"/>
    </row>
    <row r="122" spans="1:22" ht="35.25" hidden="1" customHeight="1" x14ac:dyDescent="0.25">
      <c r="A122" s="89"/>
      <c r="B122" s="33"/>
      <c r="C122" s="34"/>
      <c r="D122" s="40" t="s">
        <v>202</v>
      </c>
      <c r="E122" s="108" t="s">
        <v>203</v>
      </c>
      <c r="F122" s="108"/>
      <c r="G122" s="34"/>
      <c r="H122" s="35">
        <f>SUM(I122:T122)</f>
        <v>5333824</v>
      </c>
      <c r="I122" s="35">
        <v>911270</v>
      </c>
      <c r="J122" s="35">
        <v>318677</v>
      </c>
      <c r="K122" s="35">
        <v>436192</v>
      </c>
      <c r="L122" s="35">
        <v>304182</v>
      </c>
      <c r="M122" s="35">
        <v>298645</v>
      </c>
      <c r="N122" s="35">
        <v>424576</v>
      </c>
      <c r="O122" s="35">
        <v>410764</v>
      </c>
      <c r="P122" s="35">
        <v>215375</v>
      </c>
      <c r="Q122" s="35">
        <v>291694</v>
      </c>
      <c r="R122" s="35">
        <v>497162</v>
      </c>
      <c r="S122" s="35">
        <v>512581</v>
      </c>
      <c r="T122" s="35">
        <v>712706</v>
      </c>
      <c r="U122" s="73" t="s">
        <v>168</v>
      </c>
      <c r="V122" s="21"/>
    </row>
    <row r="123" spans="1:22" ht="26.25" hidden="1" customHeight="1" x14ac:dyDescent="0.25">
      <c r="A123" s="89"/>
      <c r="B123" s="33"/>
      <c r="C123" s="34"/>
      <c r="D123" s="40" t="s">
        <v>204</v>
      </c>
      <c r="E123" s="108" t="s">
        <v>205</v>
      </c>
      <c r="F123" s="108"/>
      <c r="G123" s="34"/>
      <c r="H123" s="35">
        <f>SUM(I123:T123)</f>
        <v>35821132</v>
      </c>
      <c r="I123" s="35">
        <v>832387</v>
      </c>
      <c r="J123" s="35">
        <v>0</v>
      </c>
      <c r="K123" s="35">
        <v>512199</v>
      </c>
      <c r="L123" s="35">
        <v>2674445</v>
      </c>
      <c r="M123" s="35">
        <v>4367796</v>
      </c>
      <c r="N123" s="35">
        <v>3532970</v>
      </c>
      <c r="O123" s="35">
        <v>0</v>
      </c>
      <c r="P123" s="35">
        <v>4367796</v>
      </c>
      <c r="Q123" s="35">
        <v>3376599</v>
      </c>
      <c r="R123" s="35">
        <v>4272944</v>
      </c>
      <c r="S123" s="35">
        <v>6532035</v>
      </c>
      <c r="T123" s="35">
        <v>5351961</v>
      </c>
      <c r="U123" s="73" t="s">
        <v>168</v>
      </c>
      <c r="V123" s="21"/>
    </row>
    <row r="124" spans="1:22" ht="24.75" hidden="1" customHeight="1" x14ac:dyDescent="0.25">
      <c r="A124" s="89"/>
      <c r="B124" s="33"/>
      <c r="C124" s="34"/>
      <c r="D124" s="40" t="s">
        <v>206</v>
      </c>
      <c r="E124" s="108" t="s">
        <v>207</v>
      </c>
      <c r="F124" s="108"/>
      <c r="G124" s="34"/>
      <c r="H124" s="35">
        <f t="shared" si="15"/>
        <v>76538808</v>
      </c>
      <c r="I124" s="35">
        <v>2417211</v>
      </c>
      <c r="J124" s="35">
        <v>9313994</v>
      </c>
      <c r="K124" s="35">
        <v>7831467</v>
      </c>
      <c r="L124" s="35">
        <v>7615018</v>
      </c>
      <c r="M124" s="35">
        <v>2226014</v>
      </c>
      <c r="N124" s="35">
        <v>7615018</v>
      </c>
      <c r="O124" s="35">
        <v>4634067</v>
      </c>
      <c r="P124" s="35">
        <v>7860655</v>
      </c>
      <c r="Q124" s="35">
        <v>4290412</v>
      </c>
      <c r="R124" s="35">
        <v>9622193</v>
      </c>
      <c r="S124" s="35">
        <v>3681745</v>
      </c>
      <c r="T124" s="35">
        <v>9431014</v>
      </c>
      <c r="U124" s="73" t="s">
        <v>168</v>
      </c>
      <c r="V124" s="21"/>
    </row>
    <row r="125" spans="1:22" ht="25.5" hidden="1" customHeight="1" x14ac:dyDescent="0.25">
      <c r="A125" s="89"/>
      <c r="B125" s="33"/>
      <c r="C125" s="34"/>
      <c r="D125" s="40" t="s">
        <v>208</v>
      </c>
      <c r="E125" s="108" t="s">
        <v>209</v>
      </c>
      <c r="F125" s="108"/>
      <c r="G125" s="34"/>
      <c r="H125" s="35">
        <f t="shared" si="15"/>
        <v>33731260</v>
      </c>
      <c r="I125" s="35">
        <v>0</v>
      </c>
      <c r="J125" s="35">
        <v>5078744</v>
      </c>
      <c r="K125" s="35">
        <v>2309462</v>
      </c>
      <c r="L125" s="35">
        <v>0</v>
      </c>
      <c r="M125" s="35">
        <v>1043932</v>
      </c>
      <c r="N125" s="35">
        <v>5475770</v>
      </c>
      <c r="O125" s="35">
        <v>5901691</v>
      </c>
      <c r="P125" s="35">
        <v>6931856</v>
      </c>
      <c r="Q125" s="35">
        <v>1474135</v>
      </c>
      <c r="R125" s="35">
        <v>0</v>
      </c>
      <c r="S125" s="35">
        <v>2131912</v>
      </c>
      <c r="T125" s="35">
        <v>3383758</v>
      </c>
      <c r="U125" s="73" t="s">
        <v>168</v>
      </c>
      <c r="V125" s="21"/>
    </row>
    <row r="126" spans="1:22" hidden="1" x14ac:dyDescent="0.25">
      <c r="A126" s="89"/>
      <c r="B126" s="33"/>
      <c r="C126" s="34"/>
      <c r="D126" s="40" t="s">
        <v>320</v>
      </c>
      <c r="E126" s="108" t="s">
        <v>321</v>
      </c>
      <c r="F126" s="108"/>
      <c r="G126" s="34"/>
      <c r="H126" s="35">
        <f t="shared" si="15"/>
        <v>1018913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1018913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73" t="s">
        <v>168</v>
      </c>
      <c r="V126" s="21"/>
    </row>
    <row r="127" spans="1:22" s="21" customFormat="1" ht="12.75" x14ac:dyDescent="0.2">
      <c r="A127" s="84"/>
      <c r="B127" s="17"/>
      <c r="C127" s="29" t="s">
        <v>210</v>
      </c>
      <c r="D127" s="38" t="s">
        <v>211</v>
      </c>
      <c r="E127" s="26"/>
      <c r="F127" s="18"/>
      <c r="G127" s="18"/>
      <c r="H127" s="19">
        <f t="shared" si="15"/>
        <v>71912186</v>
      </c>
      <c r="I127" s="19">
        <f>+I128+I129</f>
        <v>8802557</v>
      </c>
      <c r="J127" s="19">
        <f t="shared" ref="J127:T127" si="27">+J128+J129</f>
        <v>8584356</v>
      </c>
      <c r="K127" s="19">
        <f t="shared" si="27"/>
        <v>8215033</v>
      </c>
      <c r="L127" s="19">
        <f t="shared" si="27"/>
        <v>5906666</v>
      </c>
      <c r="M127" s="19">
        <f t="shared" si="27"/>
        <v>5473333</v>
      </c>
      <c r="N127" s="19">
        <f t="shared" si="27"/>
        <v>5193162</v>
      </c>
      <c r="O127" s="19">
        <f t="shared" si="27"/>
        <v>6488098</v>
      </c>
      <c r="P127" s="19">
        <f t="shared" si="27"/>
        <v>3819338</v>
      </c>
      <c r="Q127" s="19">
        <f t="shared" si="27"/>
        <v>4315894</v>
      </c>
      <c r="R127" s="19">
        <f t="shared" si="27"/>
        <v>4880331</v>
      </c>
      <c r="S127" s="19">
        <f t="shared" si="27"/>
        <v>4910357</v>
      </c>
      <c r="T127" s="65">
        <f t="shared" si="27"/>
        <v>5323061</v>
      </c>
      <c r="U127" s="39" t="s">
        <v>19</v>
      </c>
    </row>
    <row r="128" spans="1:22" hidden="1" x14ac:dyDescent="0.25">
      <c r="A128" s="89"/>
      <c r="B128" s="33"/>
      <c r="C128" s="44"/>
      <c r="D128" s="45" t="s">
        <v>212</v>
      </c>
      <c r="E128" s="104" t="s">
        <v>213</v>
      </c>
      <c r="F128" s="104"/>
      <c r="G128" s="34"/>
      <c r="H128" s="35">
        <f t="shared" si="15"/>
        <v>68508232</v>
      </c>
      <c r="I128" s="35">
        <v>8604913</v>
      </c>
      <c r="J128" s="35">
        <v>8228547</v>
      </c>
      <c r="K128" s="35">
        <v>8007609</v>
      </c>
      <c r="L128" s="35">
        <v>5485159</v>
      </c>
      <c r="M128" s="35">
        <v>5238185</v>
      </c>
      <c r="N128" s="35">
        <v>5026300</v>
      </c>
      <c r="O128" s="35">
        <v>5670090</v>
      </c>
      <c r="P128" s="35">
        <v>3599780</v>
      </c>
      <c r="Q128" s="35">
        <v>4120600</v>
      </c>
      <c r="R128" s="35">
        <v>4717676</v>
      </c>
      <c r="S128" s="35">
        <v>4752220</v>
      </c>
      <c r="T128" s="35">
        <v>5057153</v>
      </c>
      <c r="U128" s="36" t="s">
        <v>19</v>
      </c>
      <c r="V128" s="21"/>
    </row>
    <row r="129" spans="1:22" hidden="1" x14ac:dyDescent="0.25">
      <c r="A129" s="89"/>
      <c r="B129" s="33"/>
      <c r="C129" s="44"/>
      <c r="D129" s="45" t="s">
        <v>214</v>
      </c>
      <c r="E129" s="105" t="s">
        <v>215</v>
      </c>
      <c r="F129" s="105"/>
      <c r="G129" s="34"/>
      <c r="H129" s="35">
        <f t="shared" si="15"/>
        <v>3403954</v>
      </c>
      <c r="I129" s="35">
        <v>197644</v>
      </c>
      <c r="J129" s="35">
        <v>355809</v>
      </c>
      <c r="K129" s="35">
        <v>207424</v>
      </c>
      <c r="L129" s="35">
        <v>421507</v>
      </c>
      <c r="M129" s="35">
        <v>235148</v>
      </c>
      <c r="N129" s="35">
        <v>166862</v>
      </c>
      <c r="O129" s="35">
        <v>818008</v>
      </c>
      <c r="P129" s="35">
        <v>219558</v>
      </c>
      <c r="Q129" s="35">
        <v>195294</v>
      </c>
      <c r="R129" s="35">
        <v>162655</v>
      </c>
      <c r="S129" s="35">
        <v>158137</v>
      </c>
      <c r="T129" s="35">
        <v>265908</v>
      </c>
      <c r="U129" s="36" t="s">
        <v>19</v>
      </c>
      <c r="V129" s="21"/>
    </row>
    <row r="130" spans="1:22" s="21" customFormat="1" ht="12.75" x14ac:dyDescent="0.2">
      <c r="A130" s="84"/>
      <c r="B130" s="17"/>
      <c r="C130" s="29" t="s">
        <v>216</v>
      </c>
      <c r="D130" s="38" t="s">
        <v>217</v>
      </c>
      <c r="E130" s="26"/>
      <c r="F130" s="18"/>
      <c r="G130" s="18"/>
      <c r="H130" s="19">
        <f t="shared" si="15"/>
        <v>10333081</v>
      </c>
      <c r="I130" s="19">
        <v>2776160</v>
      </c>
      <c r="J130" s="19">
        <v>1464888</v>
      </c>
      <c r="K130" s="19">
        <v>39576</v>
      </c>
      <c r="L130" s="19">
        <v>104050</v>
      </c>
      <c r="M130" s="19">
        <v>3132</v>
      </c>
      <c r="N130" s="19">
        <v>31162</v>
      </c>
      <c r="O130" s="19">
        <v>2490</v>
      </c>
      <c r="P130" s="19">
        <v>137348</v>
      </c>
      <c r="Q130" s="19">
        <v>19030</v>
      </c>
      <c r="R130" s="19">
        <v>3318788</v>
      </c>
      <c r="S130" s="19">
        <v>1475752</v>
      </c>
      <c r="T130" s="19">
        <v>960705</v>
      </c>
      <c r="U130" s="39" t="s">
        <v>19</v>
      </c>
    </row>
    <row r="131" spans="1:22" s="21" customFormat="1" ht="27.75" customHeight="1" x14ac:dyDescent="0.2">
      <c r="A131" s="84"/>
      <c r="B131" s="17"/>
      <c r="C131" s="29" t="s">
        <v>322</v>
      </c>
      <c r="D131" s="106" t="s">
        <v>323</v>
      </c>
      <c r="E131" s="106"/>
      <c r="F131" s="106"/>
      <c r="G131" s="18"/>
      <c r="H131" s="19">
        <f t="shared" si="15"/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20" t="s">
        <v>173</v>
      </c>
    </row>
    <row r="132" spans="1:22" x14ac:dyDescent="0.25">
      <c r="A132" s="85"/>
      <c r="B132" s="11">
        <v>6.2</v>
      </c>
      <c r="C132" s="25" t="s">
        <v>218</v>
      </c>
      <c r="D132" s="25"/>
      <c r="E132" s="25"/>
      <c r="F132" s="13"/>
      <c r="G132" s="14"/>
      <c r="H132" s="15">
        <f t="shared" si="15"/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37" t="s">
        <v>19</v>
      </c>
      <c r="V132" s="21"/>
    </row>
    <row r="133" spans="1:22" ht="63" customHeight="1" x14ac:dyDescent="0.25">
      <c r="A133" s="85"/>
      <c r="B133" s="24">
        <v>6.9</v>
      </c>
      <c r="C133" s="102" t="s">
        <v>219</v>
      </c>
      <c r="D133" s="102"/>
      <c r="E133" s="102"/>
      <c r="F133" s="102"/>
      <c r="G133" s="14"/>
      <c r="H133" s="15">
        <f t="shared" si="15"/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6" t="s">
        <v>19</v>
      </c>
      <c r="V133" s="21"/>
    </row>
    <row r="134" spans="1:22" s="10" customFormat="1" ht="15.75" x14ac:dyDescent="0.25">
      <c r="A134" s="82">
        <v>7</v>
      </c>
      <c r="B134" s="50" t="s">
        <v>220</v>
      </c>
      <c r="C134" s="5"/>
      <c r="D134" s="5"/>
      <c r="E134" s="5"/>
      <c r="F134" s="7"/>
      <c r="G134" s="7"/>
      <c r="H134" s="8">
        <f t="shared" si="15"/>
        <v>0</v>
      </c>
      <c r="I134" s="8">
        <f>SUM(I135:I137)</f>
        <v>0</v>
      </c>
      <c r="J134" s="8">
        <f>SUM(J135:J137)</f>
        <v>0</v>
      </c>
      <c r="K134" s="8">
        <f t="shared" ref="K134:T134" si="28">SUM(K135:K137)</f>
        <v>0</v>
      </c>
      <c r="L134" s="8">
        <f t="shared" si="28"/>
        <v>0</v>
      </c>
      <c r="M134" s="8">
        <f t="shared" si="28"/>
        <v>0</v>
      </c>
      <c r="N134" s="8">
        <f t="shared" si="28"/>
        <v>0</v>
      </c>
      <c r="O134" s="8">
        <f t="shared" si="28"/>
        <v>0</v>
      </c>
      <c r="P134" s="8">
        <f t="shared" si="28"/>
        <v>0</v>
      </c>
      <c r="Q134" s="8">
        <f t="shared" si="28"/>
        <v>0</v>
      </c>
      <c r="R134" s="8">
        <f t="shared" si="28"/>
        <v>0</v>
      </c>
      <c r="S134" s="8">
        <f t="shared" si="28"/>
        <v>0</v>
      </c>
      <c r="T134" s="57">
        <f t="shared" si="28"/>
        <v>0</v>
      </c>
      <c r="U134" s="42" t="s">
        <v>173</v>
      </c>
    </row>
    <row r="135" spans="1:22" ht="33.75" customHeight="1" x14ac:dyDescent="0.25">
      <c r="A135" s="85"/>
      <c r="B135" s="24">
        <v>7.1</v>
      </c>
      <c r="C135" s="102" t="s">
        <v>221</v>
      </c>
      <c r="D135" s="102"/>
      <c r="E135" s="102"/>
      <c r="F135" s="102"/>
      <c r="G135" s="14"/>
      <c r="H135" s="15">
        <f t="shared" si="15"/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6" t="s">
        <v>173</v>
      </c>
      <c r="V135" s="21"/>
    </row>
    <row r="136" spans="1:22" ht="31.5" customHeight="1" x14ac:dyDescent="0.25">
      <c r="A136" s="85"/>
      <c r="B136" s="24">
        <v>7.2</v>
      </c>
      <c r="C136" s="102" t="s">
        <v>222</v>
      </c>
      <c r="D136" s="102"/>
      <c r="E136" s="102"/>
      <c r="F136" s="102"/>
      <c r="G136" s="14"/>
      <c r="H136" s="15">
        <f t="shared" si="15"/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6" t="s">
        <v>173</v>
      </c>
      <c r="V136" s="21"/>
    </row>
    <row r="137" spans="1:22" ht="44.25" customHeight="1" x14ac:dyDescent="0.25">
      <c r="A137" s="85"/>
      <c r="B137" s="24">
        <v>7.3</v>
      </c>
      <c r="C137" s="102" t="s">
        <v>223</v>
      </c>
      <c r="D137" s="102"/>
      <c r="E137" s="102"/>
      <c r="F137" s="102"/>
      <c r="G137" s="14"/>
      <c r="H137" s="15">
        <f t="shared" si="15"/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6" t="s">
        <v>173</v>
      </c>
      <c r="V137" s="21"/>
    </row>
    <row r="138" spans="1:22" s="10" customFormat="1" ht="15.75" x14ac:dyDescent="0.25">
      <c r="A138" s="82">
        <v>8</v>
      </c>
      <c r="B138" s="50" t="s">
        <v>224</v>
      </c>
      <c r="C138" s="5"/>
      <c r="D138" s="5"/>
      <c r="E138" s="5"/>
      <c r="F138" s="6"/>
      <c r="G138" s="7"/>
      <c r="H138" s="8">
        <f t="shared" si="15"/>
        <v>71523390970</v>
      </c>
      <c r="I138" s="8">
        <f>SUM(I139,I150,I170)</f>
        <v>6986344881</v>
      </c>
      <c r="J138" s="8">
        <f>SUM(J139,J150,J170)</f>
        <v>5924524757</v>
      </c>
      <c r="K138" s="8">
        <f t="shared" ref="K138:T138" si="29">SUM(K139,K150,K170)</f>
        <v>5604021394</v>
      </c>
      <c r="L138" s="8">
        <f t="shared" si="29"/>
        <v>6118143945</v>
      </c>
      <c r="M138" s="8">
        <f t="shared" si="29"/>
        <v>6818213686</v>
      </c>
      <c r="N138" s="8">
        <f t="shared" si="29"/>
        <v>5701910901</v>
      </c>
      <c r="O138" s="8">
        <f t="shared" si="29"/>
        <v>6146106021</v>
      </c>
      <c r="P138" s="8">
        <f t="shared" si="29"/>
        <v>5222555529</v>
      </c>
      <c r="Q138" s="8">
        <f t="shared" si="29"/>
        <v>5706280925</v>
      </c>
      <c r="R138" s="8">
        <f t="shared" si="29"/>
        <v>5676894857</v>
      </c>
      <c r="S138" s="8">
        <f t="shared" si="29"/>
        <v>5645680416</v>
      </c>
      <c r="T138" s="57">
        <f t="shared" si="29"/>
        <v>5972713658</v>
      </c>
      <c r="U138" s="9"/>
    </row>
    <row r="139" spans="1:22" x14ac:dyDescent="0.25">
      <c r="A139" s="85"/>
      <c r="B139" s="11">
        <v>8.1</v>
      </c>
      <c r="C139" s="103" t="s">
        <v>225</v>
      </c>
      <c r="D139" s="103"/>
      <c r="E139" s="103"/>
      <c r="F139" s="103"/>
      <c r="G139" s="14"/>
      <c r="H139" s="15">
        <f t="shared" si="15"/>
        <v>29941696144</v>
      </c>
      <c r="I139" s="15">
        <f>SUM(I140:I149)</f>
        <v>2431073198</v>
      </c>
      <c r="J139" s="15">
        <f t="shared" ref="J139:T139" si="30">SUM(J140:J149)</f>
        <v>2846157523</v>
      </c>
      <c r="K139" s="15">
        <f t="shared" si="30"/>
        <v>2141938259</v>
      </c>
      <c r="L139" s="15">
        <f t="shared" si="30"/>
        <v>2961559431</v>
      </c>
      <c r="M139" s="15">
        <f t="shared" si="30"/>
        <v>2636973311</v>
      </c>
      <c r="N139" s="15">
        <f t="shared" si="30"/>
        <v>2364415940</v>
      </c>
      <c r="O139" s="15">
        <f t="shared" si="30"/>
        <v>2609926676</v>
      </c>
      <c r="P139" s="15">
        <f t="shared" si="30"/>
        <v>2407450730</v>
      </c>
      <c r="Q139" s="15">
        <f t="shared" si="30"/>
        <v>2495466150</v>
      </c>
      <c r="R139" s="15">
        <f t="shared" si="30"/>
        <v>2469078255</v>
      </c>
      <c r="S139" s="15">
        <f t="shared" si="30"/>
        <v>2222963554</v>
      </c>
      <c r="T139" s="58">
        <f t="shared" si="30"/>
        <v>2354693117</v>
      </c>
      <c r="U139" s="16" t="s">
        <v>168</v>
      </c>
    </row>
    <row r="140" spans="1:22" s="21" customFormat="1" ht="12.75" x14ac:dyDescent="0.2">
      <c r="A140" s="84"/>
      <c r="B140" s="17"/>
      <c r="C140" s="46" t="s">
        <v>226</v>
      </c>
      <c r="D140" s="100" t="s">
        <v>227</v>
      </c>
      <c r="E140" s="100"/>
      <c r="F140" s="100"/>
      <c r="G140" s="18"/>
      <c r="H140" s="19">
        <f t="shared" si="15"/>
        <v>22958510639</v>
      </c>
      <c r="I140" s="19">
        <v>1865232179</v>
      </c>
      <c r="J140" s="19">
        <v>2325898264</v>
      </c>
      <c r="K140" s="19">
        <v>1628620992</v>
      </c>
      <c r="L140" s="19">
        <v>2344006541</v>
      </c>
      <c r="M140" s="19">
        <v>2079739019</v>
      </c>
      <c r="N140" s="19">
        <v>1818969006</v>
      </c>
      <c r="O140" s="19">
        <v>1910324208</v>
      </c>
      <c r="P140" s="19">
        <v>1865029900</v>
      </c>
      <c r="Q140" s="19">
        <v>1872896130</v>
      </c>
      <c r="R140" s="19">
        <v>1827808301</v>
      </c>
      <c r="S140" s="19">
        <v>1654231051</v>
      </c>
      <c r="T140" s="19">
        <v>1765755048</v>
      </c>
      <c r="U140" s="39" t="s">
        <v>168</v>
      </c>
    </row>
    <row r="141" spans="1:22" s="21" customFormat="1" ht="12.75" x14ac:dyDescent="0.2">
      <c r="A141" s="84"/>
      <c r="B141" s="17"/>
      <c r="C141" s="46" t="s">
        <v>228</v>
      </c>
      <c r="D141" s="100" t="s">
        <v>229</v>
      </c>
      <c r="E141" s="100"/>
      <c r="F141" s="100"/>
      <c r="G141" s="18"/>
      <c r="H141" s="19">
        <f t="shared" si="15"/>
        <v>1326308871</v>
      </c>
      <c r="I141" s="19">
        <v>108485682</v>
      </c>
      <c r="J141" s="19">
        <v>126289111</v>
      </c>
      <c r="K141" s="19">
        <v>101503051</v>
      </c>
      <c r="L141" s="19">
        <v>127372447</v>
      </c>
      <c r="M141" s="19">
        <v>113314544</v>
      </c>
      <c r="N141" s="19">
        <v>109907768</v>
      </c>
      <c r="O141" s="19">
        <v>112022262</v>
      </c>
      <c r="P141" s="19">
        <v>110383277</v>
      </c>
      <c r="Q141" s="19">
        <v>109278437</v>
      </c>
      <c r="R141" s="19">
        <v>102769172</v>
      </c>
      <c r="S141" s="19">
        <v>101337184</v>
      </c>
      <c r="T141" s="19">
        <v>103645936</v>
      </c>
      <c r="U141" s="39" t="s">
        <v>168</v>
      </c>
    </row>
    <row r="142" spans="1:22" s="21" customFormat="1" ht="12.75" x14ac:dyDescent="0.2">
      <c r="A142" s="84"/>
      <c r="B142" s="17"/>
      <c r="C142" s="46" t="s">
        <v>230</v>
      </c>
      <c r="D142" s="97" t="s">
        <v>231</v>
      </c>
      <c r="E142" s="97"/>
      <c r="F142" s="97"/>
      <c r="G142" s="18"/>
      <c r="H142" s="19">
        <f t="shared" si="15"/>
        <v>394766296</v>
      </c>
      <c r="I142" s="19">
        <v>22404955</v>
      </c>
      <c r="J142" s="19">
        <v>56616268</v>
      </c>
      <c r="K142" s="19">
        <v>33318794</v>
      </c>
      <c r="L142" s="19">
        <v>31052101</v>
      </c>
      <c r="M142" s="19">
        <v>36159125</v>
      </c>
      <c r="N142" s="19">
        <v>15608012</v>
      </c>
      <c r="O142" s="19">
        <v>31184187</v>
      </c>
      <c r="P142" s="19">
        <v>33811957</v>
      </c>
      <c r="Q142" s="19">
        <v>32645423</v>
      </c>
      <c r="R142" s="19">
        <v>37677962</v>
      </c>
      <c r="S142" s="19">
        <v>32807152</v>
      </c>
      <c r="T142" s="19">
        <v>31480360</v>
      </c>
      <c r="U142" s="39" t="s">
        <v>168</v>
      </c>
    </row>
    <row r="143" spans="1:22" s="21" customFormat="1" ht="12.75" x14ac:dyDescent="0.2">
      <c r="A143" s="84"/>
      <c r="B143" s="17"/>
      <c r="C143" s="46" t="s">
        <v>232</v>
      </c>
      <c r="D143" s="97" t="s">
        <v>233</v>
      </c>
      <c r="E143" s="97"/>
      <c r="F143" s="97"/>
      <c r="G143" s="18"/>
      <c r="H143" s="19">
        <f t="shared" si="15"/>
        <v>103970253</v>
      </c>
      <c r="I143" s="19">
        <v>8653820</v>
      </c>
      <c r="J143" s="19">
        <v>8653820</v>
      </c>
      <c r="K143" s="19">
        <v>8653820</v>
      </c>
      <c r="L143" s="19">
        <v>8653820</v>
      </c>
      <c r="M143" s="19">
        <v>8653820</v>
      </c>
      <c r="N143" s="19">
        <v>8653820</v>
      </c>
      <c r="O143" s="19">
        <v>8653820</v>
      </c>
      <c r="P143" s="19">
        <v>8653820</v>
      </c>
      <c r="Q143" s="19">
        <v>8653820</v>
      </c>
      <c r="R143" s="19">
        <v>8695291</v>
      </c>
      <c r="S143" s="19">
        <v>8695291</v>
      </c>
      <c r="T143" s="19">
        <v>8695291</v>
      </c>
      <c r="U143" s="39" t="s">
        <v>168</v>
      </c>
    </row>
    <row r="144" spans="1:22" s="21" customFormat="1" ht="12.75" x14ac:dyDescent="0.2">
      <c r="A144" s="84"/>
      <c r="B144" s="17"/>
      <c r="C144" s="46" t="s">
        <v>234</v>
      </c>
      <c r="D144" s="100" t="s">
        <v>235</v>
      </c>
      <c r="E144" s="100"/>
      <c r="F144" s="100"/>
      <c r="G144" s="18"/>
      <c r="H144" s="19">
        <f t="shared" si="15"/>
        <v>1327157603</v>
      </c>
      <c r="I144" s="19">
        <v>160206954</v>
      </c>
      <c r="J144" s="19">
        <v>81680390</v>
      </c>
      <c r="K144" s="19">
        <v>81680390</v>
      </c>
      <c r="L144" s="19">
        <v>178811617</v>
      </c>
      <c r="M144" s="19">
        <v>81680390</v>
      </c>
      <c r="N144" s="19">
        <v>81680390</v>
      </c>
      <c r="O144" s="19">
        <v>149285679</v>
      </c>
      <c r="P144" s="19">
        <v>81680390</v>
      </c>
      <c r="Q144" s="19">
        <v>81680390</v>
      </c>
      <c r="R144" s="19">
        <v>185410233</v>
      </c>
      <c r="S144" s="19">
        <v>81680390</v>
      </c>
      <c r="T144" s="19">
        <v>81680390</v>
      </c>
      <c r="U144" s="39" t="s">
        <v>168</v>
      </c>
    </row>
    <row r="145" spans="1:22" s="21" customFormat="1" ht="12.75" x14ac:dyDescent="0.2">
      <c r="A145" s="84"/>
      <c r="B145" s="17"/>
      <c r="C145" s="46" t="s">
        <v>236</v>
      </c>
      <c r="D145" s="97" t="s">
        <v>237</v>
      </c>
      <c r="E145" s="97"/>
      <c r="F145" s="97"/>
      <c r="G145" s="18"/>
      <c r="H145" s="19">
        <f t="shared" ref="H145:H196" si="31">SUM(I145:T145)</f>
        <v>449066199</v>
      </c>
      <c r="I145" s="19">
        <v>32888034</v>
      </c>
      <c r="J145" s="19">
        <v>36353759</v>
      </c>
      <c r="K145" s="19">
        <v>42035129</v>
      </c>
      <c r="L145" s="19">
        <v>34814209</v>
      </c>
      <c r="M145" s="19">
        <v>38968359</v>
      </c>
      <c r="N145" s="19">
        <v>37983105</v>
      </c>
      <c r="O145" s="19">
        <v>37627126</v>
      </c>
      <c r="P145" s="19">
        <v>37850202</v>
      </c>
      <c r="Q145" s="19">
        <v>38569256</v>
      </c>
      <c r="R145" s="19">
        <v>36622594</v>
      </c>
      <c r="S145" s="19">
        <v>37045703</v>
      </c>
      <c r="T145" s="19">
        <v>38308723</v>
      </c>
      <c r="U145" s="39" t="s">
        <v>168</v>
      </c>
    </row>
    <row r="146" spans="1:22" s="21" customFormat="1" ht="12.75" x14ac:dyDescent="0.2">
      <c r="A146" s="84"/>
      <c r="B146" s="17"/>
      <c r="C146" s="46" t="s">
        <v>238</v>
      </c>
      <c r="D146" s="97" t="s">
        <v>239</v>
      </c>
      <c r="E146" s="97"/>
      <c r="F146" s="97"/>
      <c r="G146" s="18"/>
      <c r="H146" s="19">
        <f t="shared" si="31"/>
        <v>814640001</v>
      </c>
      <c r="I146" s="19">
        <v>43243822</v>
      </c>
      <c r="J146" s="19">
        <v>47119865</v>
      </c>
      <c r="K146" s="19">
        <v>68833313</v>
      </c>
      <c r="L146" s="19">
        <v>67135958</v>
      </c>
      <c r="M146" s="19">
        <v>74883965</v>
      </c>
      <c r="N146" s="19">
        <v>71914216</v>
      </c>
      <c r="O146" s="19">
        <v>72202896</v>
      </c>
      <c r="P146" s="19">
        <v>70779395</v>
      </c>
      <c r="Q146" s="19">
        <v>74577970</v>
      </c>
      <c r="R146" s="19">
        <v>73768994</v>
      </c>
      <c r="S146" s="19">
        <v>74284466</v>
      </c>
      <c r="T146" s="19">
        <v>75895141</v>
      </c>
      <c r="U146" s="39" t="s">
        <v>168</v>
      </c>
    </row>
    <row r="147" spans="1:22" s="21" customFormat="1" ht="12.75" x14ac:dyDescent="0.2">
      <c r="A147" s="84"/>
      <c r="B147" s="17"/>
      <c r="C147" s="46" t="s">
        <v>240</v>
      </c>
      <c r="D147" s="101" t="s">
        <v>241</v>
      </c>
      <c r="E147" s="101"/>
      <c r="F147" s="101"/>
      <c r="G147" s="18"/>
      <c r="H147" s="19">
        <f t="shared" si="31"/>
        <v>85999362</v>
      </c>
      <c r="I147" s="19">
        <v>10524365</v>
      </c>
      <c r="J147" s="19">
        <v>6082661</v>
      </c>
      <c r="K147" s="19">
        <v>8122147</v>
      </c>
      <c r="L147" s="19">
        <v>2922748</v>
      </c>
      <c r="M147" s="19">
        <v>8533193</v>
      </c>
      <c r="N147" s="19">
        <v>5056314</v>
      </c>
      <c r="O147" s="19">
        <v>11512116</v>
      </c>
      <c r="P147" s="19">
        <v>3603991</v>
      </c>
      <c r="Q147" s="19">
        <v>10410676</v>
      </c>
      <c r="R147" s="19">
        <v>3681905</v>
      </c>
      <c r="S147" s="19">
        <v>10127403</v>
      </c>
      <c r="T147" s="19">
        <v>5421843</v>
      </c>
      <c r="U147" s="39" t="s">
        <v>168</v>
      </c>
    </row>
    <row r="148" spans="1:22" s="21" customFormat="1" ht="25.5" customHeight="1" x14ac:dyDescent="0.2">
      <c r="A148" s="84"/>
      <c r="B148" s="17"/>
      <c r="C148" s="46" t="s">
        <v>242</v>
      </c>
      <c r="D148" s="101" t="s">
        <v>243</v>
      </c>
      <c r="E148" s="101"/>
      <c r="F148" s="101"/>
      <c r="G148" s="18"/>
      <c r="H148" s="19">
        <f t="shared" si="31"/>
        <v>2449576620</v>
      </c>
      <c r="I148" s="19">
        <v>176917309</v>
      </c>
      <c r="J148" s="19">
        <v>155463102</v>
      </c>
      <c r="K148" s="19">
        <v>167668829</v>
      </c>
      <c r="L148" s="19">
        <v>164706500</v>
      </c>
      <c r="M148" s="19">
        <v>192821464</v>
      </c>
      <c r="N148" s="19">
        <v>212002144</v>
      </c>
      <c r="O148" s="19">
        <v>274261922</v>
      </c>
      <c r="P148" s="19">
        <v>192647194</v>
      </c>
      <c r="Q148" s="19">
        <v>263271082</v>
      </c>
      <c r="R148" s="19">
        <v>189532619</v>
      </c>
      <c r="S148" s="19">
        <v>219604614</v>
      </c>
      <c r="T148" s="19">
        <v>240679841</v>
      </c>
      <c r="U148" s="39" t="s">
        <v>168</v>
      </c>
    </row>
    <row r="149" spans="1:22" s="21" customFormat="1" ht="12.75" x14ac:dyDescent="0.2">
      <c r="A149" s="84"/>
      <c r="B149" s="17"/>
      <c r="C149" s="46" t="s">
        <v>244</v>
      </c>
      <c r="D149" s="101" t="s">
        <v>245</v>
      </c>
      <c r="E149" s="101"/>
      <c r="F149" s="101"/>
      <c r="G149" s="18"/>
      <c r="H149" s="19">
        <f t="shared" si="31"/>
        <v>31700300</v>
      </c>
      <c r="I149" s="19">
        <v>2516078</v>
      </c>
      <c r="J149" s="19">
        <v>2000283</v>
      </c>
      <c r="K149" s="19">
        <v>1501794</v>
      </c>
      <c r="L149" s="19">
        <v>2083490</v>
      </c>
      <c r="M149" s="19">
        <v>2219432</v>
      </c>
      <c r="N149" s="19">
        <v>2641165</v>
      </c>
      <c r="O149" s="19">
        <v>2852460</v>
      </c>
      <c r="P149" s="19">
        <v>3010604</v>
      </c>
      <c r="Q149" s="19">
        <v>3482966</v>
      </c>
      <c r="R149" s="19">
        <v>3111184</v>
      </c>
      <c r="S149" s="19">
        <v>3150300</v>
      </c>
      <c r="T149" s="19">
        <v>3130544</v>
      </c>
      <c r="U149" s="39" t="s">
        <v>168</v>
      </c>
    </row>
    <row r="150" spans="1:22" x14ac:dyDescent="0.25">
      <c r="A150" s="85"/>
      <c r="B150" s="11">
        <v>8.1999999999999993</v>
      </c>
      <c r="C150" s="25" t="s">
        <v>246</v>
      </c>
      <c r="D150" s="14"/>
      <c r="E150" s="14" t="s">
        <v>21</v>
      </c>
      <c r="F150" s="14"/>
      <c r="G150" s="14"/>
      <c r="H150" s="15">
        <f t="shared" si="31"/>
        <v>32068838182</v>
      </c>
      <c r="I150" s="15">
        <f>SUM(I151,I156:I157,I160:I161,I165,I168:I169)</f>
        <v>3822583330</v>
      </c>
      <c r="J150" s="15">
        <f t="shared" ref="J150:T150" si="32">SUM(J151,J156:J157,J160:J161,J165,J168:J169)</f>
        <v>2345678881</v>
      </c>
      <c r="K150" s="15">
        <f t="shared" si="32"/>
        <v>2657335140</v>
      </c>
      <c r="L150" s="15">
        <f t="shared" si="32"/>
        <v>2351836519</v>
      </c>
      <c r="M150" s="15">
        <f t="shared" si="32"/>
        <v>3376492380</v>
      </c>
      <c r="N150" s="15">
        <f t="shared" si="32"/>
        <v>2532746966</v>
      </c>
      <c r="O150" s="15">
        <f t="shared" si="32"/>
        <v>2731431350</v>
      </c>
      <c r="P150" s="15">
        <f t="shared" si="32"/>
        <v>2010356804</v>
      </c>
      <c r="Q150" s="15">
        <f t="shared" si="32"/>
        <v>2406066780</v>
      </c>
      <c r="R150" s="15">
        <f t="shared" si="32"/>
        <v>2403068607</v>
      </c>
      <c r="S150" s="15">
        <f t="shared" si="32"/>
        <v>2617968867</v>
      </c>
      <c r="T150" s="58">
        <f t="shared" si="32"/>
        <v>2813272558</v>
      </c>
      <c r="U150" s="16" t="s">
        <v>168</v>
      </c>
    </row>
    <row r="151" spans="1:22" s="21" customFormat="1" ht="27" customHeight="1" x14ac:dyDescent="0.2">
      <c r="A151" s="84"/>
      <c r="B151" s="17"/>
      <c r="C151" s="38" t="s">
        <v>247</v>
      </c>
      <c r="D151" s="97" t="s">
        <v>248</v>
      </c>
      <c r="E151" s="97"/>
      <c r="F151" s="97"/>
      <c r="G151" s="18"/>
      <c r="H151" s="19">
        <f t="shared" si="31"/>
        <v>16041812591</v>
      </c>
      <c r="I151" s="19">
        <f>SUM(I152:I155)</f>
        <v>1912499672</v>
      </c>
      <c r="J151" s="19">
        <f t="shared" ref="J151:T151" si="33">SUM(J152:J155)</f>
        <v>929844591</v>
      </c>
      <c r="K151" s="19">
        <f t="shared" si="33"/>
        <v>1180742728</v>
      </c>
      <c r="L151" s="19">
        <f t="shared" si="33"/>
        <v>983675565</v>
      </c>
      <c r="M151" s="19">
        <f t="shared" si="33"/>
        <v>1996678426</v>
      </c>
      <c r="N151" s="19">
        <f t="shared" si="33"/>
        <v>1157615939</v>
      </c>
      <c r="O151" s="19">
        <f t="shared" si="33"/>
        <v>1375356151</v>
      </c>
      <c r="P151" s="19">
        <f t="shared" si="33"/>
        <v>688101672</v>
      </c>
      <c r="Q151" s="19">
        <f t="shared" si="33"/>
        <v>1082067261</v>
      </c>
      <c r="R151" s="19">
        <f t="shared" si="33"/>
        <v>999209955</v>
      </c>
      <c r="S151" s="19">
        <f t="shared" si="33"/>
        <v>1746682685</v>
      </c>
      <c r="T151" s="65">
        <f t="shared" si="33"/>
        <v>1989337946</v>
      </c>
      <c r="U151" s="39" t="s">
        <v>168</v>
      </c>
    </row>
    <row r="152" spans="1:22" s="21" customFormat="1" ht="12.75" hidden="1" customHeight="1" x14ac:dyDescent="0.2">
      <c r="A152" s="84"/>
      <c r="B152" s="17"/>
      <c r="C152" s="38"/>
      <c r="D152" s="40" t="s">
        <v>249</v>
      </c>
      <c r="E152" s="99" t="s">
        <v>250</v>
      </c>
      <c r="F152" s="99"/>
      <c r="G152" s="18"/>
      <c r="H152" s="35">
        <f t="shared" si="31"/>
        <v>14019159482</v>
      </c>
      <c r="I152" s="19">
        <v>1672484748</v>
      </c>
      <c r="J152" s="19">
        <v>776543197</v>
      </c>
      <c r="K152" s="19">
        <v>1027441334</v>
      </c>
      <c r="L152" s="19">
        <v>830374171</v>
      </c>
      <c r="M152" s="19">
        <v>1843377032</v>
      </c>
      <c r="N152" s="19">
        <v>1004314545</v>
      </c>
      <c r="O152" s="19">
        <v>1193226794</v>
      </c>
      <c r="P152" s="19">
        <v>563628241</v>
      </c>
      <c r="Q152" s="19">
        <v>928765867</v>
      </c>
      <c r="R152" s="19">
        <v>845908561</v>
      </c>
      <c r="S152" s="19">
        <v>1593381291</v>
      </c>
      <c r="T152" s="19">
        <v>1739713701</v>
      </c>
      <c r="U152" s="36" t="s">
        <v>168</v>
      </c>
    </row>
    <row r="153" spans="1:22" s="21" customFormat="1" ht="12.75" hidden="1" customHeight="1" x14ac:dyDescent="0.2">
      <c r="A153" s="84"/>
      <c r="B153" s="17"/>
      <c r="C153" s="38"/>
      <c r="D153" s="40" t="s">
        <v>251</v>
      </c>
      <c r="E153" s="99" t="s">
        <v>252</v>
      </c>
      <c r="F153" s="99"/>
      <c r="G153" s="18"/>
      <c r="H153" s="35">
        <f t="shared" si="31"/>
        <v>874448207</v>
      </c>
      <c r="I153" s="19">
        <v>144139814</v>
      </c>
      <c r="J153" s="19">
        <v>57655926</v>
      </c>
      <c r="K153" s="19">
        <v>57655926</v>
      </c>
      <c r="L153" s="19">
        <v>57655926</v>
      </c>
      <c r="M153" s="19">
        <v>57655926</v>
      </c>
      <c r="N153" s="19">
        <v>57655926</v>
      </c>
      <c r="O153" s="19">
        <v>86483889</v>
      </c>
      <c r="P153" s="19">
        <v>28827963</v>
      </c>
      <c r="Q153" s="19">
        <v>57655926</v>
      </c>
      <c r="R153" s="19">
        <v>57655926</v>
      </c>
      <c r="S153" s="19">
        <v>57655926</v>
      </c>
      <c r="T153" s="19">
        <v>153749133</v>
      </c>
      <c r="U153" s="36" t="s">
        <v>168</v>
      </c>
    </row>
    <row r="154" spans="1:22" s="21" customFormat="1" ht="12.75" hidden="1" customHeight="1" x14ac:dyDescent="0.2">
      <c r="A154" s="84"/>
      <c r="B154" s="17"/>
      <c r="C154" s="38"/>
      <c r="D154" s="40" t="s">
        <v>253</v>
      </c>
      <c r="E154" s="99" t="s">
        <v>254</v>
      </c>
      <c r="F154" s="99"/>
      <c r="G154" s="18"/>
      <c r="H154" s="35">
        <f t="shared" si="31"/>
        <v>607187362</v>
      </c>
      <c r="I154" s="19">
        <v>50700145</v>
      </c>
      <c r="J154" s="19">
        <v>50578707</v>
      </c>
      <c r="K154" s="19">
        <v>50578707</v>
      </c>
      <c r="L154" s="19">
        <v>50578707</v>
      </c>
      <c r="M154" s="19">
        <v>50578707</v>
      </c>
      <c r="N154" s="19">
        <v>50578707</v>
      </c>
      <c r="O154" s="19">
        <v>50578707</v>
      </c>
      <c r="P154" s="19">
        <v>50578707</v>
      </c>
      <c r="Q154" s="19">
        <v>50578707</v>
      </c>
      <c r="R154" s="19">
        <v>50578707</v>
      </c>
      <c r="S154" s="19">
        <v>50578707</v>
      </c>
      <c r="T154" s="19">
        <v>50700147</v>
      </c>
      <c r="U154" s="36" t="s">
        <v>168</v>
      </c>
    </row>
    <row r="155" spans="1:22" s="21" customFormat="1" ht="12.75" hidden="1" customHeight="1" x14ac:dyDescent="0.2">
      <c r="A155" s="84"/>
      <c r="B155" s="17"/>
      <c r="C155" s="38"/>
      <c r="D155" s="40" t="s">
        <v>255</v>
      </c>
      <c r="E155" s="99" t="s">
        <v>256</v>
      </c>
      <c r="F155" s="99"/>
      <c r="G155" s="18"/>
      <c r="H155" s="35">
        <f t="shared" si="31"/>
        <v>541017540</v>
      </c>
      <c r="I155" s="19">
        <v>45174965</v>
      </c>
      <c r="J155" s="19">
        <v>45066761</v>
      </c>
      <c r="K155" s="19">
        <v>45066761</v>
      </c>
      <c r="L155" s="19">
        <v>45066761</v>
      </c>
      <c r="M155" s="19">
        <v>45066761</v>
      </c>
      <c r="N155" s="19">
        <v>45066761</v>
      </c>
      <c r="O155" s="19">
        <v>45066761</v>
      </c>
      <c r="P155" s="19">
        <v>45066761</v>
      </c>
      <c r="Q155" s="19">
        <v>45066761</v>
      </c>
      <c r="R155" s="19">
        <v>45066761</v>
      </c>
      <c r="S155" s="19">
        <v>45066761</v>
      </c>
      <c r="T155" s="19">
        <v>45174965</v>
      </c>
      <c r="U155" s="36" t="s">
        <v>168</v>
      </c>
    </row>
    <row r="156" spans="1:22" s="21" customFormat="1" ht="25.5" customHeight="1" x14ac:dyDescent="0.2">
      <c r="A156" s="84"/>
      <c r="B156" s="17"/>
      <c r="C156" s="38" t="s">
        <v>257</v>
      </c>
      <c r="D156" s="97" t="s">
        <v>258</v>
      </c>
      <c r="E156" s="97"/>
      <c r="F156" s="97"/>
      <c r="G156" s="18"/>
      <c r="H156" s="19">
        <f t="shared" si="31"/>
        <v>3372801278</v>
      </c>
      <c r="I156" s="19">
        <v>757445839</v>
      </c>
      <c r="J156" s="19">
        <v>271085532</v>
      </c>
      <c r="K156" s="19">
        <v>331960359</v>
      </c>
      <c r="L156" s="19">
        <v>224906159</v>
      </c>
      <c r="M156" s="19">
        <v>235866328</v>
      </c>
      <c r="N156" s="19">
        <v>231913062</v>
      </c>
      <c r="O156" s="19">
        <v>190579749</v>
      </c>
      <c r="P156" s="19">
        <v>180094778</v>
      </c>
      <c r="Q156" s="19">
        <v>180359137</v>
      </c>
      <c r="R156" s="19">
        <v>260389860</v>
      </c>
      <c r="S156" s="19">
        <v>279155638</v>
      </c>
      <c r="T156" s="19">
        <v>229044837</v>
      </c>
      <c r="U156" s="39" t="s">
        <v>168</v>
      </c>
    </row>
    <row r="157" spans="1:22" s="21" customFormat="1" ht="29.25" customHeight="1" x14ac:dyDescent="0.2">
      <c r="A157" s="84"/>
      <c r="B157" s="17"/>
      <c r="C157" s="38" t="s">
        <v>259</v>
      </c>
      <c r="D157" s="97" t="s">
        <v>260</v>
      </c>
      <c r="E157" s="97"/>
      <c r="F157" s="97"/>
      <c r="G157" s="18"/>
      <c r="H157" s="19">
        <f t="shared" si="31"/>
        <v>5322795415</v>
      </c>
      <c r="I157" s="19">
        <f>SUM(I158:I159)</f>
        <v>532279543</v>
      </c>
      <c r="J157" s="19">
        <f>SUM(J158:J159)</f>
        <v>532279543</v>
      </c>
      <c r="K157" s="19">
        <f t="shared" ref="K157:T157" si="34">SUM(K158:K159)</f>
        <v>532279543</v>
      </c>
      <c r="L157" s="19">
        <f t="shared" si="34"/>
        <v>532279543</v>
      </c>
      <c r="M157" s="19">
        <f t="shared" si="34"/>
        <v>532279543</v>
      </c>
      <c r="N157" s="19">
        <f t="shared" si="34"/>
        <v>532279543</v>
      </c>
      <c r="O157" s="19">
        <f t="shared" si="34"/>
        <v>532279543</v>
      </c>
      <c r="P157" s="19">
        <f t="shared" si="34"/>
        <v>532279543</v>
      </c>
      <c r="Q157" s="19">
        <f t="shared" si="34"/>
        <v>532279543</v>
      </c>
      <c r="R157" s="19">
        <f t="shared" si="34"/>
        <v>532279528</v>
      </c>
      <c r="S157" s="19">
        <f t="shared" si="34"/>
        <v>0</v>
      </c>
      <c r="T157" s="65">
        <f t="shared" si="34"/>
        <v>0</v>
      </c>
      <c r="U157" s="20" t="s">
        <v>168</v>
      </c>
    </row>
    <row r="158" spans="1:22" hidden="1" x14ac:dyDescent="0.25">
      <c r="A158" s="89"/>
      <c r="B158" s="33"/>
      <c r="C158" s="34"/>
      <c r="D158" s="40" t="s">
        <v>261</v>
      </c>
      <c r="E158" s="99" t="s">
        <v>262</v>
      </c>
      <c r="F158" s="99"/>
      <c r="G158" s="34"/>
      <c r="H158" s="35">
        <f t="shared" si="31"/>
        <v>645200077</v>
      </c>
      <c r="I158" s="19">
        <v>64520008</v>
      </c>
      <c r="J158" s="19">
        <v>64520008</v>
      </c>
      <c r="K158" s="19">
        <v>64520008</v>
      </c>
      <c r="L158" s="19">
        <v>64520008</v>
      </c>
      <c r="M158" s="19">
        <v>64520008</v>
      </c>
      <c r="N158" s="19">
        <v>64520008</v>
      </c>
      <c r="O158" s="19">
        <v>64520008</v>
      </c>
      <c r="P158" s="19">
        <v>64520008</v>
      </c>
      <c r="Q158" s="19">
        <v>64520008</v>
      </c>
      <c r="R158" s="19">
        <v>64520005</v>
      </c>
      <c r="S158" s="19">
        <v>0</v>
      </c>
      <c r="T158" s="19">
        <v>0</v>
      </c>
      <c r="U158" s="36" t="s">
        <v>168</v>
      </c>
      <c r="V158" s="21"/>
    </row>
    <row r="159" spans="1:22" ht="3.75" hidden="1" x14ac:dyDescent="0.25">
      <c r="A159" s="89"/>
      <c r="B159" s="33"/>
      <c r="C159" s="34"/>
      <c r="D159" s="40" t="s">
        <v>263</v>
      </c>
      <c r="E159" s="99" t="s">
        <v>324</v>
      </c>
      <c r="F159" s="99"/>
      <c r="G159" s="34"/>
      <c r="H159" s="35">
        <f t="shared" si="31"/>
        <v>4677595338</v>
      </c>
      <c r="I159" s="19">
        <v>467759535</v>
      </c>
      <c r="J159" s="19">
        <v>467759535</v>
      </c>
      <c r="K159" s="19">
        <v>467759535</v>
      </c>
      <c r="L159" s="19">
        <v>467759535</v>
      </c>
      <c r="M159" s="19">
        <v>467759535</v>
      </c>
      <c r="N159" s="19">
        <v>467759535</v>
      </c>
      <c r="O159" s="19">
        <v>467759535</v>
      </c>
      <c r="P159" s="19">
        <v>467759535</v>
      </c>
      <c r="Q159" s="19">
        <v>467759535</v>
      </c>
      <c r="R159" s="19">
        <v>467759523</v>
      </c>
      <c r="S159" s="19">
        <v>0</v>
      </c>
      <c r="T159" s="19">
        <v>0</v>
      </c>
      <c r="U159" s="36" t="s">
        <v>168</v>
      </c>
      <c r="V159" s="21"/>
    </row>
    <row r="160" spans="1:22" s="21" customFormat="1" ht="40.5" customHeight="1" x14ac:dyDescent="0.2">
      <c r="A160" s="84"/>
      <c r="B160" s="17"/>
      <c r="C160" s="38" t="s">
        <v>264</v>
      </c>
      <c r="D160" s="97" t="s">
        <v>325</v>
      </c>
      <c r="E160" s="97"/>
      <c r="F160" s="97"/>
      <c r="G160" s="18"/>
      <c r="H160" s="19">
        <f t="shared" si="31"/>
        <v>3431431482</v>
      </c>
      <c r="I160" s="19">
        <v>285952624</v>
      </c>
      <c r="J160" s="19">
        <v>285952624</v>
      </c>
      <c r="K160" s="19">
        <v>285952624</v>
      </c>
      <c r="L160" s="19">
        <v>285952624</v>
      </c>
      <c r="M160" s="19">
        <v>285952624</v>
      </c>
      <c r="N160" s="19">
        <v>285952624</v>
      </c>
      <c r="O160" s="19">
        <v>285952624</v>
      </c>
      <c r="P160" s="19">
        <v>285952624</v>
      </c>
      <c r="Q160" s="19">
        <v>285952624</v>
      </c>
      <c r="R160" s="19">
        <v>285952624</v>
      </c>
      <c r="S160" s="19">
        <v>285952624</v>
      </c>
      <c r="T160" s="19">
        <v>285952618</v>
      </c>
      <c r="U160" s="39" t="s">
        <v>168</v>
      </c>
    </row>
    <row r="161" spans="1:22" s="21" customFormat="1" ht="12.75" x14ac:dyDescent="0.2">
      <c r="A161" s="84"/>
      <c r="B161" s="17"/>
      <c r="C161" s="38" t="s">
        <v>265</v>
      </c>
      <c r="D161" s="97" t="s">
        <v>266</v>
      </c>
      <c r="E161" s="97"/>
      <c r="F161" s="97"/>
      <c r="G161" s="18"/>
      <c r="H161" s="19">
        <f t="shared" si="31"/>
        <v>1287124879</v>
      </c>
      <c r="I161" s="19">
        <f>SUM(I162:I164)</f>
        <v>107260408</v>
      </c>
      <c r="J161" s="19">
        <f>SUM(J162:J164)</f>
        <v>107260408</v>
      </c>
      <c r="K161" s="19">
        <f t="shared" ref="K161:T161" si="35">SUM(K162:K164)</f>
        <v>107260408</v>
      </c>
      <c r="L161" s="19">
        <f t="shared" si="35"/>
        <v>107260408</v>
      </c>
      <c r="M161" s="19">
        <f t="shared" si="35"/>
        <v>107260408</v>
      </c>
      <c r="N161" s="19">
        <f t="shared" si="35"/>
        <v>107260408</v>
      </c>
      <c r="O161" s="19">
        <f t="shared" si="35"/>
        <v>107260407</v>
      </c>
      <c r="P161" s="19">
        <f t="shared" si="35"/>
        <v>107260407</v>
      </c>
      <c r="Q161" s="19">
        <f t="shared" si="35"/>
        <v>107260407</v>
      </c>
      <c r="R161" s="19">
        <f t="shared" si="35"/>
        <v>107260407</v>
      </c>
      <c r="S161" s="19">
        <f t="shared" si="35"/>
        <v>107260407</v>
      </c>
      <c r="T161" s="65">
        <f t="shared" si="35"/>
        <v>107260396</v>
      </c>
      <c r="U161" s="20" t="s">
        <v>168</v>
      </c>
    </row>
    <row r="162" spans="1:22" ht="17.25" hidden="1" customHeight="1" x14ac:dyDescent="0.25">
      <c r="A162" s="89"/>
      <c r="B162" s="33"/>
      <c r="C162" s="34"/>
      <c r="D162" s="40" t="s">
        <v>267</v>
      </c>
      <c r="E162" s="99" t="s">
        <v>268</v>
      </c>
      <c r="F162" s="99"/>
      <c r="G162" s="34"/>
      <c r="H162" s="35">
        <f t="shared" si="31"/>
        <v>608593776</v>
      </c>
      <c r="I162" s="19">
        <v>50716148</v>
      </c>
      <c r="J162" s="19">
        <v>50716148</v>
      </c>
      <c r="K162" s="19">
        <v>50716148</v>
      </c>
      <c r="L162" s="19">
        <v>50716148</v>
      </c>
      <c r="M162" s="19">
        <v>50716148</v>
      </c>
      <c r="N162" s="19">
        <v>50716148</v>
      </c>
      <c r="O162" s="19">
        <v>50716147</v>
      </c>
      <c r="P162" s="19">
        <v>50716147</v>
      </c>
      <c r="Q162" s="19">
        <v>50716147</v>
      </c>
      <c r="R162" s="19">
        <v>50716147</v>
      </c>
      <c r="S162" s="19">
        <v>50716147</v>
      </c>
      <c r="T162" s="19">
        <v>50716153</v>
      </c>
      <c r="U162" s="36" t="s">
        <v>168</v>
      </c>
      <c r="V162" s="21"/>
    </row>
    <row r="163" spans="1:22" ht="17.25" hidden="1" customHeight="1" x14ac:dyDescent="0.25">
      <c r="A163" s="89"/>
      <c r="B163" s="33"/>
      <c r="C163" s="34"/>
      <c r="D163" s="40" t="s">
        <v>269</v>
      </c>
      <c r="E163" s="99" t="s">
        <v>270</v>
      </c>
      <c r="F163" s="99"/>
      <c r="G163" s="34"/>
      <c r="H163" s="35">
        <f t="shared" si="31"/>
        <v>379306992</v>
      </c>
      <c r="I163" s="19">
        <v>31608916</v>
      </c>
      <c r="J163" s="19">
        <v>31608916</v>
      </c>
      <c r="K163" s="19">
        <v>31608916</v>
      </c>
      <c r="L163" s="19">
        <v>31608916</v>
      </c>
      <c r="M163" s="19">
        <v>31608916</v>
      </c>
      <c r="N163" s="19">
        <v>31608916</v>
      </c>
      <c r="O163" s="19">
        <v>31608916</v>
      </c>
      <c r="P163" s="19">
        <v>31608916</v>
      </c>
      <c r="Q163" s="19">
        <v>31608916</v>
      </c>
      <c r="R163" s="19">
        <v>31608916</v>
      </c>
      <c r="S163" s="19">
        <v>31608916</v>
      </c>
      <c r="T163" s="19">
        <v>31608916</v>
      </c>
      <c r="U163" s="36" t="s">
        <v>168</v>
      </c>
      <c r="V163" s="21"/>
    </row>
    <row r="164" spans="1:22" ht="17.25" hidden="1" customHeight="1" x14ac:dyDescent="0.25">
      <c r="A164" s="89"/>
      <c r="B164" s="33"/>
      <c r="C164" s="34"/>
      <c r="D164" s="40" t="s">
        <v>271</v>
      </c>
      <c r="E164" s="99" t="s">
        <v>326</v>
      </c>
      <c r="F164" s="99"/>
      <c r="G164" s="34"/>
      <c r="H164" s="35">
        <f t="shared" si="31"/>
        <v>299224111</v>
      </c>
      <c r="I164" s="19">
        <v>24935344</v>
      </c>
      <c r="J164" s="19">
        <v>24935344</v>
      </c>
      <c r="K164" s="19">
        <v>24935344</v>
      </c>
      <c r="L164" s="19">
        <v>24935344</v>
      </c>
      <c r="M164" s="19">
        <v>24935344</v>
      </c>
      <c r="N164" s="19">
        <v>24935344</v>
      </c>
      <c r="O164" s="19">
        <v>24935344</v>
      </c>
      <c r="P164" s="19">
        <v>24935344</v>
      </c>
      <c r="Q164" s="19">
        <v>24935344</v>
      </c>
      <c r="R164" s="19">
        <v>24935344</v>
      </c>
      <c r="S164" s="19">
        <v>24935344</v>
      </c>
      <c r="T164" s="19">
        <v>24935327</v>
      </c>
      <c r="U164" s="36" t="s">
        <v>168</v>
      </c>
      <c r="V164" s="21"/>
    </row>
    <row r="165" spans="1:22" s="21" customFormat="1" ht="30" customHeight="1" x14ac:dyDescent="0.2">
      <c r="A165" s="84"/>
      <c r="B165" s="17"/>
      <c r="C165" s="38" t="s">
        <v>272</v>
      </c>
      <c r="D165" s="97" t="s">
        <v>273</v>
      </c>
      <c r="E165" s="97"/>
      <c r="F165" s="97"/>
      <c r="G165" s="18"/>
      <c r="H165" s="19">
        <f t="shared" si="31"/>
        <v>259365878</v>
      </c>
      <c r="I165" s="19">
        <f>SUM(I166:I167)</f>
        <v>27181229</v>
      </c>
      <c r="J165" s="19">
        <f>SUM(J166:J167)</f>
        <v>20846864</v>
      </c>
      <c r="K165" s="19">
        <f t="shared" ref="K165:T165" si="36">SUM(K166:K167)</f>
        <v>20730159</v>
      </c>
      <c r="L165" s="19">
        <f t="shared" si="36"/>
        <v>19352901</v>
      </c>
      <c r="M165" s="19">
        <f t="shared" si="36"/>
        <v>20045732</v>
      </c>
      <c r="N165" s="19">
        <f t="shared" si="36"/>
        <v>19316071</v>
      </c>
      <c r="O165" s="19">
        <f t="shared" si="36"/>
        <v>20414587</v>
      </c>
      <c r="P165" s="19">
        <f t="shared" si="36"/>
        <v>18258461</v>
      </c>
      <c r="Q165" s="19">
        <f t="shared" si="36"/>
        <v>19738489</v>
      </c>
      <c r="R165" s="19">
        <f t="shared" si="36"/>
        <v>19566922</v>
      </c>
      <c r="S165" s="19">
        <f t="shared" si="36"/>
        <v>25577604</v>
      </c>
      <c r="T165" s="65">
        <f t="shared" si="36"/>
        <v>28336859</v>
      </c>
      <c r="U165" s="20" t="s">
        <v>168</v>
      </c>
    </row>
    <row r="166" spans="1:22" ht="13.5" hidden="1" customHeight="1" x14ac:dyDescent="0.25">
      <c r="A166" s="89"/>
      <c r="B166" s="33"/>
      <c r="C166" s="34"/>
      <c r="D166" s="40" t="s">
        <v>274</v>
      </c>
      <c r="E166" s="99" t="s">
        <v>275</v>
      </c>
      <c r="F166" s="99"/>
      <c r="G166" s="34"/>
      <c r="H166" s="35">
        <f t="shared" si="31"/>
        <v>143445395</v>
      </c>
      <c r="I166" s="19">
        <v>15271981</v>
      </c>
      <c r="J166" s="19">
        <v>10697752</v>
      </c>
      <c r="K166" s="19">
        <v>10697752</v>
      </c>
      <c r="L166" s="19">
        <v>10697752</v>
      </c>
      <c r="M166" s="19">
        <v>10697752</v>
      </c>
      <c r="N166" s="19">
        <v>10697752</v>
      </c>
      <c r="O166" s="19">
        <v>10188335</v>
      </c>
      <c r="P166" s="19">
        <v>10305376</v>
      </c>
      <c r="Q166" s="19">
        <v>10188335</v>
      </c>
      <c r="R166" s="19">
        <v>10188335</v>
      </c>
      <c r="S166" s="19">
        <v>15773363</v>
      </c>
      <c r="T166" s="19">
        <v>18040910</v>
      </c>
      <c r="U166" s="36" t="s">
        <v>168</v>
      </c>
      <c r="V166" s="21"/>
    </row>
    <row r="167" spans="1:22" ht="13.5" hidden="1" customHeight="1" x14ac:dyDescent="0.25">
      <c r="A167" s="89"/>
      <c r="B167" s="33"/>
      <c r="C167" s="34"/>
      <c r="D167" s="40" t="s">
        <v>276</v>
      </c>
      <c r="E167" s="99" t="s">
        <v>277</v>
      </c>
      <c r="F167" s="99"/>
      <c r="G167" s="34"/>
      <c r="H167" s="35">
        <f t="shared" si="31"/>
        <v>115920483</v>
      </c>
      <c r="I167" s="19">
        <v>11909248</v>
      </c>
      <c r="J167" s="19">
        <v>10149112</v>
      </c>
      <c r="K167" s="19">
        <v>10032407</v>
      </c>
      <c r="L167" s="19">
        <v>8655149</v>
      </c>
      <c r="M167" s="19">
        <v>9347980</v>
      </c>
      <c r="N167" s="19">
        <v>8618319</v>
      </c>
      <c r="O167" s="19">
        <v>10226252</v>
      </c>
      <c r="P167" s="19">
        <v>7953085</v>
      </c>
      <c r="Q167" s="19">
        <v>9550154</v>
      </c>
      <c r="R167" s="19">
        <v>9378587</v>
      </c>
      <c r="S167" s="19">
        <v>9804241</v>
      </c>
      <c r="T167" s="19">
        <v>10295949</v>
      </c>
      <c r="U167" s="36" t="s">
        <v>168</v>
      </c>
      <c r="V167" s="21"/>
    </row>
    <row r="168" spans="1:22" s="21" customFormat="1" ht="30" customHeight="1" x14ac:dyDescent="0.2">
      <c r="A168" s="84"/>
      <c r="B168" s="17"/>
      <c r="C168" s="38" t="s">
        <v>278</v>
      </c>
      <c r="D168" s="97" t="s">
        <v>279</v>
      </c>
      <c r="E168" s="97"/>
      <c r="F168" s="97"/>
      <c r="G168" s="18"/>
      <c r="H168" s="19">
        <f t="shared" si="31"/>
        <v>273427758</v>
      </c>
      <c r="I168" s="19">
        <v>26624106</v>
      </c>
      <c r="J168" s="19">
        <v>25069410</v>
      </c>
      <c r="K168" s="19">
        <v>25069410</v>
      </c>
      <c r="L168" s="19">
        <v>25069410</v>
      </c>
      <c r="M168" s="19">
        <v>25069410</v>
      </c>
      <c r="N168" s="19">
        <v>25069410</v>
      </c>
      <c r="O168" s="19">
        <v>46248380</v>
      </c>
      <c r="P168" s="19">
        <v>25069410</v>
      </c>
      <c r="Q168" s="19">
        <v>25069410</v>
      </c>
      <c r="R168" s="19">
        <v>25069402</v>
      </c>
      <c r="S168" s="19">
        <v>0</v>
      </c>
      <c r="T168" s="19">
        <v>0</v>
      </c>
      <c r="U168" s="39" t="s">
        <v>168</v>
      </c>
    </row>
    <row r="169" spans="1:22" s="21" customFormat="1" ht="30.75" customHeight="1" x14ac:dyDescent="0.2">
      <c r="A169" s="84"/>
      <c r="B169" s="17"/>
      <c r="C169" s="38" t="s">
        <v>280</v>
      </c>
      <c r="D169" s="97" t="s">
        <v>281</v>
      </c>
      <c r="E169" s="97"/>
      <c r="F169" s="97"/>
      <c r="G169" s="18"/>
      <c r="H169" s="19">
        <f t="shared" si="31"/>
        <v>2080078901</v>
      </c>
      <c r="I169" s="19">
        <v>173339909</v>
      </c>
      <c r="J169" s="19">
        <v>173339909</v>
      </c>
      <c r="K169" s="19">
        <v>173339909</v>
      </c>
      <c r="L169" s="19">
        <v>173339909</v>
      </c>
      <c r="M169" s="19">
        <v>173339909</v>
      </c>
      <c r="N169" s="19">
        <v>173339909</v>
      </c>
      <c r="O169" s="19">
        <v>173339909</v>
      </c>
      <c r="P169" s="19">
        <v>173339909</v>
      </c>
      <c r="Q169" s="19">
        <v>173339909</v>
      </c>
      <c r="R169" s="19">
        <v>173339909</v>
      </c>
      <c r="S169" s="19">
        <v>173339909</v>
      </c>
      <c r="T169" s="19">
        <v>173339902</v>
      </c>
      <c r="U169" s="39" t="s">
        <v>168</v>
      </c>
    </row>
    <row r="170" spans="1:22" x14ac:dyDescent="0.25">
      <c r="A170" s="85"/>
      <c r="B170" s="11">
        <v>8.3000000000000007</v>
      </c>
      <c r="C170" s="98" t="s">
        <v>282</v>
      </c>
      <c r="D170" s="98"/>
      <c r="E170" s="98"/>
      <c r="F170" s="98"/>
      <c r="G170" s="14"/>
      <c r="H170" s="15">
        <f t="shared" si="31"/>
        <v>9512856644</v>
      </c>
      <c r="I170" s="15">
        <f>+I171</f>
        <v>732688353</v>
      </c>
      <c r="J170" s="15">
        <f t="shared" ref="J170:T170" si="37">+J171</f>
        <v>732688353</v>
      </c>
      <c r="K170" s="15">
        <f t="shared" si="37"/>
        <v>804747995</v>
      </c>
      <c r="L170" s="15">
        <f t="shared" si="37"/>
        <v>804747995</v>
      </c>
      <c r="M170" s="15">
        <f t="shared" si="37"/>
        <v>804747995</v>
      </c>
      <c r="N170" s="15">
        <f t="shared" si="37"/>
        <v>804747995</v>
      </c>
      <c r="O170" s="15">
        <f t="shared" si="37"/>
        <v>804747995</v>
      </c>
      <c r="P170" s="15">
        <f t="shared" si="37"/>
        <v>804747995</v>
      </c>
      <c r="Q170" s="15">
        <f t="shared" si="37"/>
        <v>804747995</v>
      </c>
      <c r="R170" s="15">
        <f t="shared" si="37"/>
        <v>804747995</v>
      </c>
      <c r="S170" s="15">
        <f t="shared" si="37"/>
        <v>804747995</v>
      </c>
      <c r="T170" s="58">
        <f t="shared" si="37"/>
        <v>804747983</v>
      </c>
      <c r="U170" s="16"/>
    </row>
    <row r="171" spans="1:22" s="21" customFormat="1" ht="12.75" x14ac:dyDescent="0.2">
      <c r="A171" s="84"/>
      <c r="B171" s="47"/>
      <c r="C171" s="29" t="s">
        <v>283</v>
      </c>
      <c r="D171" s="29" t="s">
        <v>284</v>
      </c>
      <c r="E171" s="29"/>
      <c r="F171" s="29"/>
      <c r="G171" s="18"/>
      <c r="H171" s="19">
        <f t="shared" si="31"/>
        <v>9512856644</v>
      </c>
      <c r="I171" s="19">
        <f>SUM(I172,I173,I174,I177,I178,I179,I180,I181,I182,I183)</f>
        <v>732688353</v>
      </c>
      <c r="J171" s="19">
        <f t="shared" ref="J171:T171" si="38">SUM(J172,J173,J174,J177,J178,J179,J180,J181,J182,J183)</f>
        <v>732688353</v>
      </c>
      <c r="K171" s="19">
        <f t="shared" si="38"/>
        <v>804747995</v>
      </c>
      <c r="L171" s="19">
        <f t="shared" si="38"/>
        <v>804747995</v>
      </c>
      <c r="M171" s="19">
        <f t="shared" si="38"/>
        <v>804747995</v>
      </c>
      <c r="N171" s="19">
        <f t="shared" si="38"/>
        <v>804747995</v>
      </c>
      <c r="O171" s="19">
        <f t="shared" si="38"/>
        <v>804747995</v>
      </c>
      <c r="P171" s="19">
        <f t="shared" si="38"/>
        <v>804747995</v>
      </c>
      <c r="Q171" s="19">
        <f t="shared" si="38"/>
        <v>804747995</v>
      </c>
      <c r="R171" s="19">
        <f t="shared" si="38"/>
        <v>804747995</v>
      </c>
      <c r="S171" s="19">
        <f t="shared" si="38"/>
        <v>804747995</v>
      </c>
      <c r="T171" s="19">
        <f t="shared" si="38"/>
        <v>804747983</v>
      </c>
      <c r="U171" s="20" t="s">
        <v>168</v>
      </c>
    </row>
    <row r="172" spans="1:22" ht="15" hidden="1" customHeight="1" x14ac:dyDescent="0.25">
      <c r="A172" s="89"/>
      <c r="B172" s="33"/>
      <c r="C172" s="45"/>
      <c r="D172" s="45" t="s">
        <v>285</v>
      </c>
      <c r="E172" s="96" t="s">
        <v>327</v>
      </c>
      <c r="F172" s="96"/>
      <c r="G172" s="34"/>
      <c r="H172" s="71">
        <f t="shared" si="31"/>
        <v>4474389840</v>
      </c>
      <c r="I172" s="35">
        <v>372865820</v>
      </c>
      <c r="J172" s="35">
        <v>372865820</v>
      </c>
      <c r="K172" s="35">
        <v>372865820</v>
      </c>
      <c r="L172" s="35">
        <v>372865820</v>
      </c>
      <c r="M172" s="35">
        <v>372865820</v>
      </c>
      <c r="N172" s="35">
        <v>372865820</v>
      </c>
      <c r="O172" s="35">
        <v>372865820</v>
      </c>
      <c r="P172" s="35">
        <v>372865820</v>
      </c>
      <c r="Q172" s="35">
        <v>372865820</v>
      </c>
      <c r="R172" s="35">
        <v>372865820</v>
      </c>
      <c r="S172" s="35">
        <v>372865820</v>
      </c>
      <c r="T172" s="35">
        <v>372865820</v>
      </c>
      <c r="U172" s="36" t="s">
        <v>168</v>
      </c>
      <c r="V172" s="21"/>
    </row>
    <row r="173" spans="1:22" ht="23.25" hidden="1" customHeight="1" x14ac:dyDescent="0.25">
      <c r="A173" s="89"/>
      <c r="B173" s="33"/>
      <c r="C173" s="45"/>
      <c r="D173" s="45" t="s">
        <v>286</v>
      </c>
      <c r="E173" s="96" t="s">
        <v>341</v>
      </c>
      <c r="F173" s="96"/>
      <c r="G173" s="34"/>
      <c r="H173" s="71">
        <f t="shared" si="31"/>
        <v>3882689675</v>
      </c>
      <c r="I173" s="35">
        <v>323557473</v>
      </c>
      <c r="J173" s="35">
        <v>323557473</v>
      </c>
      <c r="K173" s="35">
        <v>323557473</v>
      </c>
      <c r="L173" s="35">
        <v>323557473</v>
      </c>
      <c r="M173" s="35">
        <v>323557473</v>
      </c>
      <c r="N173" s="35">
        <v>323557473</v>
      </c>
      <c r="O173" s="35">
        <v>323557473</v>
      </c>
      <c r="P173" s="35">
        <v>323557473</v>
      </c>
      <c r="Q173" s="35">
        <v>323557473</v>
      </c>
      <c r="R173" s="35">
        <v>323557473</v>
      </c>
      <c r="S173" s="35">
        <v>323557473</v>
      </c>
      <c r="T173" s="35">
        <v>323557472</v>
      </c>
      <c r="U173" s="36" t="s">
        <v>168</v>
      </c>
      <c r="V173" s="21"/>
    </row>
    <row r="174" spans="1:22" ht="15" hidden="1" customHeight="1" x14ac:dyDescent="0.25">
      <c r="A174" s="89"/>
      <c r="B174" s="33"/>
      <c r="C174" s="45"/>
      <c r="D174" s="45" t="s">
        <v>287</v>
      </c>
      <c r="E174" s="96" t="s">
        <v>295</v>
      </c>
      <c r="F174" s="96"/>
      <c r="G174" s="34"/>
      <c r="H174" s="71">
        <f t="shared" si="31"/>
        <v>366358305</v>
      </c>
      <c r="I174" s="35">
        <f>SUM(I175:I176)</f>
        <v>30529859</v>
      </c>
      <c r="J174" s="35">
        <f t="shared" ref="J174:T174" si="39">SUM(J175:J176)</f>
        <v>30529859</v>
      </c>
      <c r="K174" s="35">
        <f t="shared" si="39"/>
        <v>30529859</v>
      </c>
      <c r="L174" s="35">
        <f t="shared" si="39"/>
        <v>30529859</v>
      </c>
      <c r="M174" s="35">
        <f t="shared" si="39"/>
        <v>30529859</v>
      </c>
      <c r="N174" s="35">
        <f t="shared" si="39"/>
        <v>30529859</v>
      </c>
      <c r="O174" s="35">
        <f t="shared" si="39"/>
        <v>30529859</v>
      </c>
      <c r="P174" s="35">
        <f t="shared" si="39"/>
        <v>30529859</v>
      </c>
      <c r="Q174" s="35">
        <f t="shared" si="39"/>
        <v>30529859</v>
      </c>
      <c r="R174" s="35">
        <f t="shared" si="39"/>
        <v>30529859</v>
      </c>
      <c r="S174" s="35">
        <f t="shared" si="39"/>
        <v>30529859</v>
      </c>
      <c r="T174" s="35">
        <f t="shared" si="39"/>
        <v>30529856</v>
      </c>
      <c r="U174" s="36" t="s">
        <v>168</v>
      </c>
      <c r="V174" s="21"/>
    </row>
    <row r="175" spans="1:22" ht="22.5" hidden="1" x14ac:dyDescent="0.25">
      <c r="A175" s="89"/>
      <c r="B175" s="33"/>
      <c r="C175" s="45"/>
      <c r="D175" s="45"/>
      <c r="E175" s="45" t="s">
        <v>328</v>
      </c>
      <c r="F175" s="77" t="s">
        <v>329</v>
      </c>
      <c r="G175" s="34"/>
      <c r="H175" s="78">
        <f t="shared" si="31"/>
        <v>146601354</v>
      </c>
      <c r="I175" s="68">
        <v>12216780</v>
      </c>
      <c r="J175" s="68">
        <v>12216780</v>
      </c>
      <c r="K175" s="68">
        <v>12216780</v>
      </c>
      <c r="L175" s="68">
        <v>12216780</v>
      </c>
      <c r="M175" s="68">
        <v>12216780</v>
      </c>
      <c r="N175" s="68">
        <v>12216780</v>
      </c>
      <c r="O175" s="68">
        <v>12216780</v>
      </c>
      <c r="P175" s="68">
        <v>12216780</v>
      </c>
      <c r="Q175" s="68">
        <v>12216780</v>
      </c>
      <c r="R175" s="68">
        <v>12216780</v>
      </c>
      <c r="S175" s="68">
        <v>12216780</v>
      </c>
      <c r="T175" s="68">
        <v>12216774</v>
      </c>
      <c r="U175" s="72" t="s">
        <v>168</v>
      </c>
      <c r="V175" s="21"/>
    </row>
    <row r="176" spans="1:22" ht="33.75" hidden="1" x14ac:dyDescent="0.25">
      <c r="A176" s="89"/>
      <c r="B176" s="33"/>
      <c r="C176" s="45"/>
      <c r="D176" s="45"/>
      <c r="E176" s="45" t="s">
        <v>330</v>
      </c>
      <c r="F176" s="77" t="s">
        <v>331</v>
      </c>
      <c r="G176" s="34"/>
      <c r="H176" s="78">
        <f t="shared" si="31"/>
        <v>219756951</v>
      </c>
      <c r="I176" s="68">
        <v>18313079</v>
      </c>
      <c r="J176" s="68">
        <v>18313079</v>
      </c>
      <c r="K176" s="68">
        <v>18313079</v>
      </c>
      <c r="L176" s="68">
        <v>18313079</v>
      </c>
      <c r="M176" s="68">
        <v>18313079</v>
      </c>
      <c r="N176" s="68">
        <v>18313079</v>
      </c>
      <c r="O176" s="68">
        <v>18313079</v>
      </c>
      <c r="P176" s="68">
        <v>18313079</v>
      </c>
      <c r="Q176" s="68">
        <v>18313079</v>
      </c>
      <c r="R176" s="68">
        <v>18313079</v>
      </c>
      <c r="S176" s="68">
        <v>18313079</v>
      </c>
      <c r="T176" s="68">
        <v>18313082</v>
      </c>
      <c r="U176" s="72" t="s">
        <v>168</v>
      </c>
      <c r="V176" s="21"/>
    </row>
    <row r="177" spans="1:22" ht="15" hidden="1" customHeight="1" x14ac:dyDescent="0.25">
      <c r="A177" s="89"/>
      <c r="B177" s="33"/>
      <c r="C177" s="48"/>
      <c r="D177" s="45" t="s">
        <v>288</v>
      </c>
      <c r="E177" s="96" t="s">
        <v>332</v>
      </c>
      <c r="F177" s="96"/>
      <c r="G177" s="34"/>
      <c r="H177" s="35">
        <f t="shared" si="31"/>
        <v>289664890</v>
      </c>
      <c r="I177" s="19">
        <v>0</v>
      </c>
      <c r="J177" s="19">
        <v>0</v>
      </c>
      <c r="K177" s="19">
        <v>28966489</v>
      </c>
      <c r="L177" s="19">
        <v>28966489</v>
      </c>
      <c r="M177" s="19">
        <v>28966489</v>
      </c>
      <c r="N177" s="19">
        <v>28966489</v>
      </c>
      <c r="O177" s="19">
        <v>28966489</v>
      </c>
      <c r="P177" s="19">
        <v>28966489</v>
      </c>
      <c r="Q177" s="19">
        <v>28966489</v>
      </c>
      <c r="R177" s="19">
        <v>28966489</v>
      </c>
      <c r="S177" s="19">
        <v>28966489</v>
      </c>
      <c r="T177" s="19">
        <v>28966489</v>
      </c>
      <c r="U177" s="36" t="s">
        <v>168</v>
      </c>
      <c r="V177" s="21"/>
    </row>
    <row r="178" spans="1:22" hidden="1" x14ac:dyDescent="0.25">
      <c r="A178" s="89"/>
      <c r="B178" s="33"/>
      <c r="C178" s="48"/>
      <c r="D178" s="45" t="s">
        <v>289</v>
      </c>
      <c r="E178" s="96" t="s">
        <v>333</v>
      </c>
      <c r="F178" s="96"/>
      <c r="G178" s="34"/>
      <c r="H178" s="71">
        <f t="shared" si="31"/>
        <v>124231900</v>
      </c>
      <c r="I178" s="35">
        <v>0</v>
      </c>
      <c r="J178" s="35">
        <v>0</v>
      </c>
      <c r="K178" s="35">
        <v>12423190</v>
      </c>
      <c r="L178" s="35">
        <v>12423190</v>
      </c>
      <c r="M178" s="35">
        <v>12423190</v>
      </c>
      <c r="N178" s="35">
        <v>12423190</v>
      </c>
      <c r="O178" s="35">
        <v>12423190</v>
      </c>
      <c r="P178" s="35">
        <v>12423190</v>
      </c>
      <c r="Q178" s="35">
        <v>12423190</v>
      </c>
      <c r="R178" s="35">
        <v>12423190</v>
      </c>
      <c r="S178" s="35">
        <v>12423190</v>
      </c>
      <c r="T178" s="35">
        <v>12423190</v>
      </c>
      <c r="U178" s="36" t="s">
        <v>168</v>
      </c>
      <c r="V178" s="21"/>
    </row>
    <row r="179" spans="1:22" ht="22.5" hidden="1" customHeight="1" x14ac:dyDescent="0.25">
      <c r="A179" s="89"/>
      <c r="B179" s="33"/>
      <c r="C179" s="48"/>
      <c r="D179" s="45" t="s">
        <v>290</v>
      </c>
      <c r="E179" s="96" t="s">
        <v>334</v>
      </c>
      <c r="F179" s="96"/>
      <c r="G179" s="34"/>
      <c r="H179" s="71">
        <f t="shared" si="31"/>
        <v>135181775</v>
      </c>
      <c r="I179" s="35">
        <v>0</v>
      </c>
      <c r="J179" s="35">
        <v>0</v>
      </c>
      <c r="K179" s="35">
        <v>13518178</v>
      </c>
      <c r="L179" s="35">
        <v>13518178</v>
      </c>
      <c r="M179" s="35">
        <v>13518178</v>
      </c>
      <c r="N179" s="35">
        <v>13518178</v>
      </c>
      <c r="O179" s="35">
        <v>13518178</v>
      </c>
      <c r="P179" s="35">
        <v>13518178</v>
      </c>
      <c r="Q179" s="35">
        <v>13518178</v>
      </c>
      <c r="R179" s="35">
        <v>13518178</v>
      </c>
      <c r="S179" s="35">
        <v>13518178</v>
      </c>
      <c r="T179" s="35">
        <v>13518173</v>
      </c>
      <c r="U179" s="36" t="s">
        <v>168</v>
      </c>
      <c r="V179" s="21"/>
    </row>
    <row r="180" spans="1:22" ht="15" hidden="1" customHeight="1" x14ac:dyDescent="0.25">
      <c r="A180" s="89"/>
      <c r="B180" s="33"/>
      <c r="C180" s="48"/>
      <c r="D180" s="45" t="s">
        <v>291</v>
      </c>
      <c r="E180" s="96" t="s">
        <v>335</v>
      </c>
      <c r="F180" s="96"/>
      <c r="G180" s="34"/>
      <c r="H180" s="71">
        <f t="shared" si="31"/>
        <v>91876800</v>
      </c>
      <c r="I180" s="35">
        <v>0</v>
      </c>
      <c r="J180" s="35">
        <v>0</v>
      </c>
      <c r="K180" s="35">
        <v>9187680</v>
      </c>
      <c r="L180" s="35">
        <v>9187680</v>
      </c>
      <c r="M180" s="35">
        <v>9187680</v>
      </c>
      <c r="N180" s="35">
        <v>9187680</v>
      </c>
      <c r="O180" s="35">
        <v>9187680</v>
      </c>
      <c r="P180" s="35">
        <v>9187680</v>
      </c>
      <c r="Q180" s="35">
        <v>9187680</v>
      </c>
      <c r="R180" s="35">
        <v>9187680</v>
      </c>
      <c r="S180" s="35">
        <v>9187680</v>
      </c>
      <c r="T180" s="35">
        <v>9187680</v>
      </c>
      <c r="U180" s="36" t="s">
        <v>168</v>
      </c>
      <c r="V180" s="21"/>
    </row>
    <row r="181" spans="1:22" ht="15" hidden="1" customHeight="1" x14ac:dyDescent="0.25">
      <c r="A181" s="89"/>
      <c r="B181" s="33"/>
      <c r="C181" s="48"/>
      <c r="D181" s="45" t="s">
        <v>292</v>
      </c>
      <c r="E181" s="96" t="s">
        <v>336</v>
      </c>
      <c r="F181" s="96"/>
      <c r="G181" s="34"/>
      <c r="H181" s="71">
        <f t="shared" si="31"/>
        <v>79641050</v>
      </c>
      <c r="I181" s="35">
        <v>0</v>
      </c>
      <c r="J181" s="35">
        <v>0</v>
      </c>
      <c r="K181" s="35">
        <v>7964105</v>
      </c>
      <c r="L181" s="35">
        <v>7964105</v>
      </c>
      <c r="M181" s="35">
        <v>7964105</v>
      </c>
      <c r="N181" s="35">
        <v>7964105</v>
      </c>
      <c r="O181" s="35">
        <v>7964105</v>
      </c>
      <c r="P181" s="35">
        <v>7964105</v>
      </c>
      <c r="Q181" s="35">
        <v>7964105</v>
      </c>
      <c r="R181" s="35">
        <v>7964105</v>
      </c>
      <c r="S181" s="35">
        <v>7964105</v>
      </c>
      <c r="T181" s="35">
        <v>7964105</v>
      </c>
      <c r="U181" s="36" t="s">
        <v>168</v>
      </c>
      <c r="V181" s="21"/>
    </row>
    <row r="182" spans="1:22" ht="24" hidden="1" customHeight="1" x14ac:dyDescent="0.25">
      <c r="A182" s="89"/>
      <c r="B182" s="33"/>
      <c r="C182" s="48"/>
      <c r="D182" s="45" t="s">
        <v>293</v>
      </c>
      <c r="E182" s="96" t="s">
        <v>337</v>
      </c>
      <c r="F182" s="96"/>
      <c r="G182" s="34"/>
      <c r="H182" s="35">
        <f>SUM(I182:T182)</f>
        <v>59997204</v>
      </c>
      <c r="I182" s="35">
        <v>4999767</v>
      </c>
      <c r="J182" s="35">
        <v>4999767</v>
      </c>
      <c r="K182" s="35">
        <v>4999767</v>
      </c>
      <c r="L182" s="35">
        <v>4999767</v>
      </c>
      <c r="M182" s="35">
        <v>4999767</v>
      </c>
      <c r="N182" s="35">
        <v>4999767</v>
      </c>
      <c r="O182" s="35">
        <v>4999767</v>
      </c>
      <c r="P182" s="35">
        <v>4999767</v>
      </c>
      <c r="Q182" s="35">
        <v>4999767</v>
      </c>
      <c r="R182" s="35">
        <v>4999767</v>
      </c>
      <c r="S182" s="35">
        <v>4999767</v>
      </c>
      <c r="T182" s="35">
        <v>4999767</v>
      </c>
      <c r="U182" s="36" t="s">
        <v>168</v>
      </c>
      <c r="V182" s="21"/>
    </row>
    <row r="183" spans="1:22" ht="15" hidden="1" customHeight="1" x14ac:dyDescent="0.25">
      <c r="A183" s="89"/>
      <c r="B183" s="33"/>
      <c r="C183" s="48"/>
      <c r="D183" s="45" t="s">
        <v>294</v>
      </c>
      <c r="E183" s="96" t="s">
        <v>338</v>
      </c>
      <c r="F183" s="96"/>
      <c r="G183" s="34"/>
      <c r="H183" s="35">
        <f t="shared" ref="H183:H186" si="40">SUM(I183:T183)</f>
        <v>8825205</v>
      </c>
      <c r="I183" s="35">
        <v>735434</v>
      </c>
      <c r="J183" s="35">
        <v>735434</v>
      </c>
      <c r="K183" s="35">
        <v>735434</v>
      </c>
      <c r="L183" s="35">
        <v>735434</v>
      </c>
      <c r="M183" s="35">
        <v>735434</v>
      </c>
      <c r="N183" s="35">
        <v>735434</v>
      </c>
      <c r="O183" s="35">
        <v>735434</v>
      </c>
      <c r="P183" s="35">
        <v>735434</v>
      </c>
      <c r="Q183" s="35">
        <v>735434</v>
      </c>
      <c r="R183" s="35">
        <v>735434</v>
      </c>
      <c r="S183" s="35">
        <v>735434</v>
      </c>
      <c r="T183" s="35">
        <v>735431</v>
      </c>
      <c r="U183" s="36" t="s">
        <v>168</v>
      </c>
      <c r="V183" s="21"/>
    </row>
    <row r="184" spans="1:22" s="21" customFormat="1" ht="12.75" x14ac:dyDescent="0.2">
      <c r="A184" s="84"/>
      <c r="B184" s="47"/>
      <c r="C184" s="29" t="s">
        <v>296</v>
      </c>
      <c r="D184" s="93" t="s">
        <v>297</v>
      </c>
      <c r="E184" s="93"/>
      <c r="F184" s="93"/>
      <c r="G184" s="18"/>
      <c r="H184" s="35">
        <f t="shared" si="40"/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20" t="s">
        <v>173</v>
      </c>
    </row>
    <row r="185" spans="1:22" s="21" customFormat="1" ht="12.75" x14ac:dyDescent="0.2">
      <c r="A185" s="84"/>
      <c r="B185" s="47"/>
      <c r="C185" s="29" t="s">
        <v>298</v>
      </c>
      <c r="D185" s="93" t="s">
        <v>299</v>
      </c>
      <c r="E185" s="93"/>
      <c r="F185" s="93"/>
      <c r="G185" s="18"/>
      <c r="H185" s="35">
        <f t="shared" si="40"/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20" t="s">
        <v>173</v>
      </c>
    </row>
    <row r="186" spans="1:22" s="21" customFormat="1" ht="12.75" x14ac:dyDescent="0.2">
      <c r="A186" s="84"/>
      <c r="B186" s="47"/>
      <c r="C186" s="29" t="s">
        <v>300</v>
      </c>
      <c r="D186" s="93" t="s">
        <v>301</v>
      </c>
      <c r="E186" s="93"/>
      <c r="F186" s="93"/>
      <c r="G186" s="18"/>
      <c r="H186" s="35">
        <f t="shared" si="40"/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20" t="s">
        <v>173</v>
      </c>
    </row>
    <row r="187" spans="1:22" s="10" customFormat="1" ht="32.25" customHeight="1" x14ac:dyDescent="0.25">
      <c r="A187" s="91">
        <v>9</v>
      </c>
      <c r="B187" s="94" t="s">
        <v>302</v>
      </c>
      <c r="C187" s="94"/>
      <c r="D187" s="94"/>
      <c r="E187" s="94"/>
      <c r="F187" s="94"/>
      <c r="G187" s="27"/>
      <c r="H187" s="8">
        <f t="shared" si="31"/>
        <v>0</v>
      </c>
      <c r="I187" s="8">
        <f t="shared" ref="I187:T187" si="41">SUM(I188:I193)</f>
        <v>0</v>
      </c>
      <c r="J187" s="8">
        <f t="shared" si="41"/>
        <v>0</v>
      </c>
      <c r="K187" s="8">
        <f t="shared" si="41"/>
        <v>0</v>
      </c>
      <c r="L187" s="8">
        <f t="shared" si="41"/>
        <v>0</v>
      </c>
      <c r="M187" s="8">
        <f t="shared" si="41"/>
        <v>0</v>
      </c>
      <c r="N187" s="8">
        <f t="shared" si="41"/>
        <v>0</v>
      </c>
      <c r="O187" s="8">
        <f t="shared" si="41"/>
        <v>0</v>
      </c>
      <c r="P187" s="8">
        <f t="shared" si="41"/>
        <v>0</v>
      </c>
      <c r="Q187" s="8">
        <f t="shared" si="41"/>
        <v>0</v>
      </c>
      <c r="R187" s="8">
        <f t="shared" si="41"/>
        <v>0</v>
      </c>
      <c r="S187" s="8">
        <f t="shared" si="41"/>
        <v>0</v>
      </c>
      <c r="T187" s="57">
        <f t="shared" si="41"/>
        <v>0</v>
      </c>
      <c r="U187" s="42" t="s">
        <v>173</v>
      </c>
    </row>
    <row r="188" spans="1:22" ht="27.75" customHeight="1" x14ac:dyDescent="0.25">
      <c r="A188" s="88"/>
      <c r="B188" s="24">
        <v>9.1</v>
      </c>
      <c r="C188" s="95" t="s">
        <v>303</v>
      </c>
      <c r="D188" s="95"/>
      <c r="E188" s="95"/>
      <c r="F188" s="95"/>
      <c r="G188" s="14"/>
      <c r="H188" s="15">
        <f t="shared" si="31"/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6" t="s">
        <v>173</v>
      </c>
      <c r="V188" s="21"/>
    </row>
    <row r="189" spans="1:22" x14ac:dyDescent="0.25">
      <c r="A189" s="85"/>
      <c r="B189" s="24">
        <v>9.1999999999999993</v>
      </c>
      <c r="C189" s="14" t="s">
        <v>304</v>
      </c>
      <c r="D189" s="14"/>
      <c r="E189" s="14"/>
      <c r="F189" s="14"/>
      <c r="G189" s="14"/>
      <c r="H189" s="15">
        <f t="shared" si="31"/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6" t="s">
        <v>173</v>
      </c>
      <c r="V189" s="21"/>
    </row>
    <row r="190" spans="1:22" x14ac:dyDescent="0.25">
      <c r="A190" s="85"/>
      <c r="B190" s="24">
        <v>9.3000000000000007</v>
      </c>
      <c r="C190" s="14" t="s">
        <v>305</v>
      </c>
      <c r="D190" s="14"/>
      <c r="E190" s="14"/>
      <c r="F190" s="14"/>
      <c r="G190" s="14"/>
      <c r="H190" s="15">
        <f t="shared" si="31"/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6" t="s">
        <v>173</v>
      </c>
      <c r="V190" s="21"/>
    </row>
    <row r="191" spans="1:22" x14ac:dyDescent="0.25">
      <c r="A191" s="85"/>
      <c r="B191" s="24">
        <v>9.4</v>
      </c>
      <c r="C191" s="14" t="s">
        <v>306</v>
      </c>
      <c r="D191" s="14"/>
      <c r="E191" s="14"/>
      <c r="F191" s="14"/>
      <c r="G191" s="14"/>
      <c r="H191" s="15">
        <f t="shared" si="31"/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6" t="s">
        <v>173</v>
      </c>
      <c r="V191" s="21"/>
    </row>
    <row r="192" spans="1:22" x14ac:dyDescent="0.25">
      <c r="A192" s="85"/>
      <c r="B192" s="24">
        <v>9.5</v>
      </c>
      <c r="C192" s="14" t="s">
        <v>307</v>
      </c>
      <c r="D192" s="14"/>
      <c r="E192" s="14"/>
      <c r="F192" s="14"/>
      <c r="G192" s="14"/>
      <c r="H192" s="15">
        <f t="shared" si="31"/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6" t="s">
        <v>173</v>
      </c>
      <c r="V192" s="21"/>
    </row>
    <row r="193" spans="1:22" ht="32.25" customHeight="1" x14ac:dyDescent="0.25">
      <c r="A193" s="85"/>
      <c r="B193" s="24">
        <v>9.6</v>
      </c>
      <c r="C193" s="95" t="s">
        <v>308</v>
      </c>
      <c r="D193" s="95"/>
      <c r="E193" s="95"/>
      <c r="F193" s="95"/>
      <c r="G193" s="14"/>
      <c r="H193" s="15">
        <f t="shared" si="31"/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6" t="s">
        <v>173</v>
      </c>
      <c r="V193" s="21"/>
    </row>
    <row r="194" spans="1:22" s="10" customFormat="1" ht="15.75" x14ac:dyDescent="0.25">
      <c r="A194" s="91">
        <v>0</v>
      </c>
      <c r="B194" s="92" t="s">
        <v>309</v>
      </c>
      <c r="C194" s="92"/>
      <c r="D194" s="92"/>
      <c r="E194" s="92"/>
      <c r="F194" s="92"/>
      <c r="G194" s="7"/>
      <c r="H194" s="8">
        <f t="shared" si="31"/>
        <v>0</v>
      </c>
      <c r="I194" s="51">
        <f>SUM(I195:I196)</f>
        <v>0</v>
      </c>
      <c r="J194" s="51">
        <f>SUM(J195:J196)</f>
        <v>0</v>
      </c>
      <c r="K194" s="51">
        <f t="shared" ref="K194:T194" si="42">SUM(K195:K196)</f>
        <v>0</v>
      </c>
      <c r="L194" s="51">
        <f t="shared" si="42"/>
        <v>0</v>
      </c>
      <c r="M194" s="51">
        <f t="shared" si="42"/>
        <v>0</v>
      </c>
      <c r="N194" s="51">
        <f t="shared" si="42"/>
        <v>0</v>
      </c>
      <c r="O194" s="51">
        <f t="shared" si="42"/>
        <v>0</v>
      </c>
      <c r="P194" s="51">
        <f t="shared" si="42"/>
        <v>0</v>
      </c>
      <c r="Q194" s="51">
        <f t="shared" si="42"/>
        <v>0</v>
      </c>
      <c r="R194" s="51">
        <f t="shared" si="42"/>
        <v>0</v>
      </c>
      <c r="S194" s="51">
        <f t="shared" si="42"/>
        <v>0</v>
      </c>
      <c r="T194" s="79">
        <f t="shared" si="42"/>
        <v>0</v>
      </c>
      <c r="U194" s="52"/>
    </row>
    <row r="195" spans="1:22" x14ac:dyDescent="0.25">
      <c r="A195" s="85"/>
      <c r="B195" s="12">
        <v>0.1</v>
      </c>
      <c r="C195" s="14" t="s">
        <v>310</v>
      </c>
      <c r="D195" s="14"/>
      <c r="E195" s="14"/>
      <c r="F195" s="14"/>
      <c r="G195" s="14"/>
      <c r="H195" s="15">
        <f t="shared" si="31"/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6" t="s">
        <v>311</v>
      </c>
      <c r="V195" s="21"/>
    </row>
    <row r="196" spans="1:22" x14ac:dyDescent="0.25">
      <c r="A196" s="85"/>
      <c r="B196" s="12">
        <v>0.2</v>
      </c>
      <c r="C196" s="14" t="s">
        <v>312</v>
      </c>
      <c r="D196" s="14"/>
      <c r="E196" s="14"/>
      <c r="F196" s="14"/>
      <c r="G196" s="14"/>
      <c r="H196" s="15">
        <f t="shared" si="31"/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6" t="s">
        <v>313</v>
      </c>
      <c r="V196" s="21"/>
    </row>
  </sheetData>
  <mergeCells count="139">
    <mergeCell ref="A1:U1"/>
    <mergeCell ref="A2:U2"/>
    <mergeCell ref="A3:U3"/>
    <mergeCell ref="A4:U4"/>
    <mergeCell ref="A5:G5"/>
    <mergeCell ref="A6:G6"/>
    <mergeCell ref="D17:F17"/>
    <mergeCell ref="C19:F19"/>
    <mergeCell ref="D20:E20"/>
    <mergeCell ref="D21:E21"/>
    <mergeCell ref="D22:E22"/>
    <mergeCell ref="C24:F24"/>
    <mergeCell ref="D9:F9"/>
    <mergeCell ref="D11:F11"/>
    <mergeCell ref="D12:F12"/>
    <mergeCell ref="C13:F13"/>
    <mergeCell ref="D14:F14"/>
    <mergeCell ref="C15:F15"/>
    <mergeCell ref="E42:F42"/>
    <mergeCell ref="E43:F43"/>
    <mergeCell ref="E46:F46"/>
    <mergeCell ref="E47:F47"/>
    <mergeCell ref="E48:F48"/>
    <mergeCell ref="E51:F51"/>
    <mergeCell ref="C29:F29"/>
    <mergeCell ref="C33:F33"/>
    <mergeCell ref="C35:F35"/>
    <mergeCell ref="E39:F39"/>
    <mergeCell ref="E40:F40"/>
    <mergeCell ref="E41:F41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70:F70"/>
    <mergeCell ref="E71:F71"/>
    <mergeCell ref="E72:F72"/>
    <mergeCell ref="E73:F73"/>
    <mergeCell ref="E74:F74"/>
    <mergeCell ref="E75:F75"/>
    <mergeCell ref="E64:F64"/>
    <mergeCell ref="E65:F65"/>
    <mergeCell ref="E66:F66"/>
    <mergeCell ref="E67:F67"/>
    <mergeCell ref="E68:F68"/>
    <mergeCell ref="E69:F69"/>
    <mergeCell ref="E82:F82"/>
    <mergeCell ref="E83:F83"/>
    <mergeCell ref="E84:F84"/>
    <mergeCell ref="E85:F85"/>
    <mergeCell ref="E86:F86"/>
    <mergeCell ref="E87:F87"/>
    <mergeCell ref="E76:F76"/>
    <mergeCell ref="E77:F77"/>
    <mergeCell ref="E78:F78"/>
    <mergeCell ref="E79:F79"/>
    <mergeCell ref="E80:F80"/>
    <mergeCell ref="E81:F81"/>
    <mergeCell ref="D105:F105"/>
    <mergeCell ref="D106:F106"/>
    <mergeCell ref="C107:F107"/>
    <mergeCell ref="E115:F115"/>
    <mergeCell ref="E119:F119"/>
    <mergeCell ref="E120:F120"/>
    <mergeCell ref="E89:F89"/>
    <mergeCell ref="D92:F92"/>
    <mergeCell ref="D94:F94"/>
    <mergeCell ref="C95:F95"/>
    <mergeCell ref="E99:F99"/>
    <mergeCell ref="E101:F101"/>
    <mergeCell ref="E128:F128"/>
    <mergeCell ref="E129:F129"/>
    <mergeCell ref="D131:F131"/>
    <mergeCell ref="C133:F133"/>
    <mergeCell ref="C135:F135"/>
    <mergeCell ref="C136:F136"/>
    <mergeCell ref="E121:F121"/>
    <mergeCell ref="E122:F122"/>
    <mergeCell ref="E123:F123"/>
    <mergeCell ref="E124:F124"/>
    <mergeCell ref="E125:F125"/>
    <mergeCell ref="E126:F126"/>
    <mergeCell ref="D144:F144"/>
    <mergeCell ref="D145:F145"/>
    <mergeCell ref="D146:F146"/>
    <mergeCell ref="D147:F147"/>
    <mergeCell ref="D148:F148"/>
    <mergeCell ref="D149:F149"/>
    <mergeCell ref="C137:F137"/>
    <mergeCell ref="C139:F139"/>
    <mergeCell ref="D140:F140"/>
    <mergeCell ref="D141:F141"/>
    <mergeCell ref="D142:F142"/>
    <mergeCell ref="D143:F143"/>
    <mergeCell ref="D157:F157"/>
    <mergeCell ref="E158:F158"/>
    <mergeCell ref="E159:F159"/>
    <mergeCell ref="D160:F160"/>
    <mergeCell ref="D161:F161"/>
    <mergeCell ref="E162:F162"/>
    <mergeCell ref="D151:F151"/>
    <mergeCell ref="E152:F152"/>
    <mergeCell ref="E153:F153"/>
    <mergeCell ref="E154:F154"/>
    <mergeCell ref="E155:F155"/>
    <mergeCell ref="D156:F156"/>
    <mergeCell ref="D169:F169"/>
    <mergeCell ref="C170:F170"/>
    <mergeCell ref="E172:F172"/>
    <mergeCell ref="E173:F173"/>
    <mergeCell ref="E174:F174"/>
    <mergeCell ref="E177:F177"/>
    <mergeCell ref="E163:F163"/>
    <mergeCell ref="E164:F164"/>
    <mergeCell ref="D165:F165"/>
    <mergeCell ref="E166:F166"/>
    <mergeCell ref="E167:F167"/>
    <mergeCell ref="D168:F168"/>
    <mergeCell ref="B194:F194"/>
    <mergeCell ref="D184:F184"/>
    <mergeCell ref="D185:F185"/>
    <mergeCell ref="D186:F186"/>
    <mergeCell ref="B187:F187"/>
    <mergeCell ref="C188:F188"/>
    <mergeCell ref="C193:F193"/>
    <mergeCell ref="E178:F178"/>
    <mergeCell ref="E179:F179"/>
    <mergeCell ref="E180:F180"/>
    <mergeCell ref="E181:F181"/>
    <mergeCell ref="E182:F182"/>
    <mergeCell ref="E183:F183"/>
  </mergeCells>
  <printOptions horizontalCentered="1"/>
  <pageMargins left="0.31496062992125984" right="0.27559055118110237" top="0.47244094488188981" bottom="0.74803149606299213" header="0.31496062992125984" footer="0.15748031496062992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'Calendario mensual'!Títulos_a_imprimir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2016-12-02T21:02:11Z</cp:lastPrinted>
  <dcterms:created xsi:type="dcterms:W3CDTF">2016-11-09T21:09:41Z</dcterms:created>
  <dcterms:modified xsi:type="dcterms:W3CDTF">2016-12-02T21:06:05Z</dcterms:modified>
</cp:coreProperties>
</file>