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a\Documents\Portal LGCG 2020\"/>
    </mc:Choice>
  </mc:AlternateContent>
  <bookViews>
    <workbookView xWindow="0" yWindow="0" windowWidth="21600" windowHeight="9735"/>
  </bookViews>
  <sheets>
    <sheet name="Información adicional" sheetId="1" r:id="rId1"/>
  </sheets>
  <definedNames>
    <definedName name="_xlnm._FilterDatabase" localSheetId="0" hidden="1">'Información adicional'!$A$5:$AK$251</definedName>
    <definedName name="ICEP" localSheetId="0">#REF!</definedName>
    <definedName name="ICEP">#REF!</definedName>
    <definedName name="_xlnm.Print_Titles" localSheetId="0">'Información adicional'!$1:$5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1" i="1" l="1"/>
  <c r="J250" i="1"/>
  <c r="J249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 s="1"/>
  <c r="J247" i="1"/>
  <c r="J246" i="1"/>
  <c r="J245" i="1"/>
  <c r="J244" i="1"/>
  <c r="J243" i="1"/>
  <c r="J242" i="1"/>
  <c r="J241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 s="1"/>
  <c r="J239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 s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V221" i="1"/>
  <c r="V220" i="1" s="1"/>
  <c r="U221" i="1"/>
  <c r="T221" i="1"/>
  <c r="T220" i="1" s="1"/>
  <c r="S221" i="1"/>
  <c r="S220" i="1" s="1"/>
  <c r="R221" i="1"/>
  <c r="R220" i="1" s="1"/>
  <c r="Q221" i="1"/>
  <c r="Q220" i="1" s="1"/>
  <c r="P221" i="1"/>
  <c r="P220" i="1" s="1"/>
  <c r="O221" i="1"/>
  <c r="O220" i="1" s="1"/>
  <c r="N221" i="1"/>
  <c r="N220" i="1" s="1"/>
  <c r="M221" i="1"/>
  <c r="L221" i="1"/>
  <c r="L220" i="1" s="1"/>
  <c r="K221" i="1"/>
  <c r="K220" i="1" s="1"/>
  <c r="U220" i="1"/>
  <c r="M220" i="1"/>
  <c r="J219" i="1"/>
  <c r="J218" i="1"/>
  <c r="J217" i="1"/>
  <c r="J216" i="1"/>
  <c r="J215" i="1"/>
  <c r="J214" i="1"/>
  <c r="J213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1" i="1"/>
  <c r="J210" i="1"/>
  <c r="J209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1" i="1"/>
  <c r="J190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8" i="1"/>
  <c r="J187" i="1"/>
  <c r="M186" i="1"/>
  <c r="M185" i="1" s="1"/>
  <c r="J184" i="1"/>
  <c r="J183" i="1"/>
  <c r="J182" i="1"/>
  <c r="J181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79" i="1"/>
  <c r="J178" i="1"/>
  <c r="V177" i="1"/>
  <c r="V174" i="1" s="1"/>
  <c r="U177" i="1"/>
  <c r="U174" i="1" s="1"/>
  <c r="T177" i="1"/>
  <c r="T174" i="1" s="1"/>
  <c r="S177" i="1"/>
  <c r="S174" i="1" s="1"/>
  <c r="R177" i="1"/>
  <c r="R174" i="1" s="1"/>
  <c r="Q177" i="1"/>
  <c r="Q174" i="1" s="1"/>
  <c r="P177" i="1"/>
  <c r="P174" i="1" s="1"/>
  <c r="O177" i="1"/>
  <c r="O174" i="1" s="1"/>
  <c r="N177" i="1"/>
  <c r="N174" i="1" s="1"/>
  <c r="M177" i="1"/>
  <c r="M174" i="1" s="1"/>
  <c r="L177" i="1"/>
  <c r="L174" i="1" s="1"/>
  <c r="K177" i="1"/>
  <c r="K174" i="1" s="1"/>
  <c r="J176" i="1"/>
  <c r="J175" i="1"/>
  <c r="J173" i="1"/>
  <c r="J172" i="1"/>
  <c r="J171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69" i="1"/>
  <c r="J168" i="1"/>
  <c r="J167" i="1"/>
  <c r="J166" i="1"/>
  <c r="J165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2" i="1"/>
  <c r="J161" i="1"/>
  <c r="J160" i="1"/>
  <c r="J159" i="1"/>
  <c r="J158" i="1"/>
  <c r="J157" i="1"/>
  <c r="J156" i="1"/>
  <c r="J155" i="1"/>
  <c r="J154" i="1"/>
  <c r="J153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0" i="1"/>
  <c r="J149" i="1"/>
  <c r="J148" i="1"/>
  <c r="J147" i="1"/>
  <c r="J146" i="1"/>
  <c r="J145" i="1"/>
  <c r="J144" i="1"/>
  <c r="J143" i="1"/>
  <c r="J142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 s="1"/>
  <c r="J140" i="1"/>
  <c r="J139" i="1"/>
  <c r="J138" i="1"/>
  <c r="J137" i="1"/>
  <c r="J136" i="1"/>
  <c r="J135" i="1"/>
  <c r="J134" i="1"/>
  <c r="V133" i="1"/>
  <c r="V132" i="1" s="1"/>
  <c r="V131" i="1" s="1"/>
  <c r="U133" i="1"/>
  <c r="U132" i="1" s="1"/>
  <c r="U131" i="1" s="1"/>
  <c r="T133" i="1"/>
  <c r="T132" i="1" s="1"/>
  <c r="T131" i="1" s="1"/>
  <c r="S133" i="1"/>
  <c r="S132" i="1" s="1"/>
  <c r="S131" i="1" s="1"/>
  <c r="R133" i="1"/>
  <c r="R132" i="1" s="1"/>
  <c r="R131" i="1" s="1"/>
  <c r="Q133" i="1"/>
  <c r="P133" i="1"/>
  <c r="P132" i="1" s="1"/>
  <c r="P131" i="1" s="1"/>
  <c r="O133" i="1"/>
  <c r="O132" i="1" s="1"/>
  <c r="O131" i="1" s="1"/>
  <c r="N133" i="1"/>
  <c r="N132" i="1" s="1"/>
  <c r="N131" i="1" s="1"/>
  <c r="M133" i="1"/>
  <c r="L133" i="1"/>
  <c r="K133" i="1"/>
  <c r="Q132" i="1"/>
  <c r="Q131" i="1" s="1"/>
  <c r="M132" i="1"/>
  <c r="M131" i="1" s="1"/>
  <c r="L132" i="1"/>
  <c r="L131" i="1" s="1"/>
  <c r="J130" i="1"/>
  <c r="J129" i="1"/>
  <c r="J128" i="1"/>
  <c r="J127" i="1"/>
  <c r="J126" i="1"/>
  <c r="J125" i="1"/>
  <c r="J124" i="1"/>
  <c r="J123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1" i="1"/>
  <c r="V120" i="1"/>
  <c r="U120" i="1"/>
  <c r="T120" i="1"/>
  <c r="S120" i="1"/>
  <c r="S119" i="1" s="1"/>
  <c r="R120" i="1"/>
  <c r="R119" i="1" s="1"/>
  <c r="Q120" i="1"/>
  <c r="Q119" i="1" s="1"/>
  <c r="P120" i="1"/>
  <c r="O120" i="1"/>
  <c r="O119" i="1" s="1"/>
  <c r="N120" i="1"/>
  <c r="M120" i="1"/>
  <c r="M119" i="1" s="1"/>
  <c r="L120" i="1"/>
  <c r="L119" i="1" s="1"/>
  <c r="K120" i="1"/>
  <c r="V119" i="1"/>
  <c r="U119" i="1"/>
  <c r="T119" i="1"/>
  <c r="P119" i="1"/>
  <c r="N119" i="1"/>
  <c r="J118" i="1"/>
  <c r="J117" i="1"/>
  <c r="J116" i="1"/>
  <c r="J115" i="1"/>
  <c r="V114" i="1"/>
  <c r="U114" i="1"/>
  <c r="T114" i="1"/>
  <c r="S114" i="1"/>
  <c r="R114" i="1"/>
  <c r="Q114" i="1"/>
  <c r="P114" i="1"/>
  <c r="O114" i="1"/>
  <c r="N114" i="1"/>
  <c r="M114" i="1"/>
  <c r="J114" i="1" s="1"/>
  <c r="L114" i="1"/>
  <c r="K114" i="1"/>
  <c r="J113" i="1"/>
  <c r="J112" i="1"/>
  <c r="J111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 s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J65" i="1"/>
  <c r="J64" i="1"/>
  <c r="J63" i="1"/>
  <c r="J62" i="1"/>
  <c r="J61" i="1"/>
  <c r="J60" i="1"/>
  <c r="J59" i="1"/>
  <c r="J58" i="1"/>
  <c r="J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 s="1"/>
  <c r="J55" i="1"/>
  <c r="J54" i="1"/>
  <c r="J53" i="1"/>
  <c r="J52" i="1"/>
  <c r="J51" i="1"/>
  <c r="J50" i="1"/>
  <c r="J49" i="1"/>
  <c r="J48" i="1"/>
  <c r="J47" i="1"/>
  <c r="J46" i="1"/>
  <c r="J45" i="1"/>
  <c r="J44" i="1"/>
  <c r="V43" i="1"/>
  <c r="U43" i="1"/>
  <c r="T43" i="1"/>
  <c r="S43" i="1"/>
  <c r="R43" i="1"/>
  <c r="Q43" i="1"/>
  <c r="P43" i="1"/>
  <c r="O43" i="1"/>
  <c r="N43" i="1"/>
  <c r="M43" i="1"/>
  <c r="L43" i="1"/>
  <c r="K43" i="1"/>
  <c r="J42" i="1"/>
  <c r="J41" i="1"/>
  <c r="V40" i="1"/>
  <c r="U40" i="1"/>
  <c r="T40" i="1"/>
  <c r="S40" i="1"/>
  <c r="R40" i="1"/>
  <c r="Q40" i="1"/>
  <c r="Q39" i="1" s="1"/>
  <c r="P40" i="1"/>
  <c r="O40" i="1"/>
  <c r="N40" i="1"/>
  <c r="M40" i="1"/>
  <c r="M39" i="1" s="1"/>
  <c r="L40" i="1"/>
  <c r="K40" i="1"/>
  <c r="V39" i="1"/>
  <c r="U39" i="1"/>
  <c r="T39" i="1"/>
  <c r="T38" i="1" s="1"/>
  <c r="T35" i="1" s="1"/>
  <c r="R39" i="1"/>
  <c r="R38" i="1" s="1"/>
  <c r="R35" i="1" s="1"/>
  <c r="P39" i="1"/>
  <c r="P38" i="1" s="1"/>
  <c r="P35" i="1" s="1"/>
  <c r="N39" i="1"/>
  <c r="L39" i="1"/>
  <c r="L38" i="1" s="1"/>
  <c r="L35" i="1" s="1"/>
  <c r="V38" i="1"/>
  <c r="V35" i="1" s="1"/>
  <c r="N38" i="1"/>
  <c r="J37" i="1"/>
  <c r="J36" i="1"/>
  <c r="J34" i="1"/>
  <c r="J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 s="1"/>
  <c r="J31" i="1"/>
  <c r="J30" i="1"/>
  <c r="J29" i="1"/>
  <c r="J28" i="1"/>
  <c r="J27" i="1"/>
  <c r="V26" i="1"/>
  <c r="U26" i="1"/>
  <c r="T26" i="1"/>
  <c r="S26" i="1"/>
  <c r="R26" i="1"/>
  <c r="Q26" i="1"/>
  <c r="P26" i="1"/>
  <c r="O26" i="1"/>
  <c r="N26" i="1"/>
  <c r="M26" i="1"/>
  <c r="J26" i="1" s="1"/>
  <c r="L26" i="1"/>
  <c r="K26" i="1"/>
  <c r="J25" i="1"/>
  <c r="J24" i="1"/>
  <c r="J23" i="1"/>
  <c r="J22" i="1"/>
  <c r="J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 s="1"/>
  <c r="J19" i="1"/>
  <c r="J18" i="1"/>
  <c r="V17" i="1"/>
  <c r="U17" i="1"/>
  <c r="T17" i="1"/>
  <c r="S17" i="1"/>
  <c r="R17" i="1"/>
  <c r="Q17" i="1"/>
  <c r="P17" i="1"/>
  <c r="O17" i="1"/>
  <c r="N17" i="1"/>
  <c r="J17" i="1" s="1"/>
  <c r="M17" i="1"/>
  <c r="L17" i="1"/>
  <c r="K17" i="1"/>
  <c r="J16" i="1"/>
  <c r="J15" i="1"/>
  <c r="J14" i="1"/>
  <c r="V13" i="1"/>
  <c r="U13" i="1"/>
  <c r="T13" i="1"/>
  <c r="S13" i="1"/>
  <c r="R13" i="1"/>
  <c r="Q13" i="1"/>
  <c r="P13" i="1"/>
  <c r="O13" i="1"/>
  <c r="N13" i="1"/>
  <c r="J13" i="1" s="1"/>
  <c r="M13" i="1"/>
  <c r="L13" i="1"/>
  <c r="K13" i="1"/>
  <c r="J12" i="1"/>
  <c r="J11" i="1"/>
  <c r="V10" i="1"/>
  <c r="V7" i="1" s="1"/>
  <c r="U10" i="1"/>
  <c r="U7" i="1" s="1"/>
  <c r="T10" i="1"/>
  <c r="S10" i="1"/>
  <c r="R10" i="1"/>
  <c r="R7" i="1" s="1"/>
  <c r="Q10" i="1"/>
  <c r="Q7" i="1" s="1"/>
  <c r="P10" i="1"/>
  <c r="O10" i="1"/>
  <c r="N10" i="1"/>
  <c r="N7" i="1" s="1"/>
  <c r="M10" i="1"/>
  <c r="J10" i="1" s="1"/>
  <c r="L10" i="1"/>
  <c r="K10" i="1"/>
  <c r="J9" i="1"/>
  <c r="V8" i="1"/>
  <c r="U8" i="1"/>
  <c r="T8" i="1"/>
  <c r="S8" i="1"/>
  <c r="S7" i="1" s="1"/>
  <c r="R8" i="1"/>
  <c r="Q8" i="1"/>
  <c r="P8" i="1"/>
  <c r="O8" i="1"/>
  <c r="O7" i="1" s="1"/>
  <c r="N8" i="1"/>
  <c r="M8" i="1"/>
  <c r="L8" i="1"/>
  <c r="K8" i="1"/>
  <c r="J8" i="1" s="1"/>
  <c r="T7" i="1"/>
  <c r="P7" i="1"/>
  <c r="L7" i="1"/>
  <c r="K186" i="1" l="1"/>
  <c r="O186" i="1"/>
  <c r="O185" i="1" s="1"/>
  <c r="S186" i="1"/>
  <c r="S185" i="1" s="1"/>
  <c r="Q186" i="1"/>
  <c r="Q185" i="1" s="1"/>
  <c r="U186" i="1"/>
  <c r="U185" i="1" s="1"/>
  <c r="N186" i="1"/>
  <c r="N185" i="1" s="1"/>
  <c r="V186" i="1"/>
  <c r="V185" i="1" s="1"/>
  <c r="J212" i="1"/>
  <c r="O163" i="1"/>
  <c r="S163" i="1"/>
  <c r="J164" i="1"/>
  <c r="M163" i="1"/>
  <c r="M151" i="1" s="1"/>
  <c r="J170" i="1"/>
  <c r="Q163" i="1"/>
  <c r="Q151" i="1" s="1"/>
  <c r="U163" i="1"/>
  <c r="U151" i="1" s="1"/>
  <c r="U6" i="1" s="1"/>
  <c r="R163" i="1"/>
  <c r="L163" i="1"/>
  <c r="L151" i="1" s="1"/>
  <c r="L6" i="1" s="1"/>
  <c r="P163" i="1"/>
  <c r="P151" i="1" s="1"/>
  <c r="P6" i="1" s="1"/>
  <c r="T163" i="1"/>
  <c r="T151" i="1" s="1"/>
  <c r="T6" i="1" s="1"/>
  <c r="L186" i="1"/>
  <c r="L185" i="1" s="1"/>
  <c r="P186" i="1"/>
  <c r="P185" i="1" s="1"/>
  <c r="T186" i="1"/>
  <c r="T185" i="1" s="1"/>
  <c r="R186" i="1"/>
  <c r="R185" i="1" s="1"/>
  <c r="J133" i="1"/>
  <c r="J122" i="1"/>
  <c r="J220" i="1"/>
  <c r="J221" i="1"/>
  <c r="J208" i="1"/>
  <c r="J192" i="1"/>
  <c r="J174" i="1"/>
  <c r="N163" i="1"/>
  <c r="N151" i="1" s="1"/>
  <c r="N6" i="1" s="1"/>
  <c r="J180" i="1"/>
  <c r="V163" i="1"/>
  <c r="J152" i="1"/>
  <c r="K132" i="1"/>
  <c r="J132" i="1" s="1"/>
  <c r="J120" i="1"/>
  <c r="N35" i="1"/>
  <c r="U38" i="1"/>
  <c r="U35" i="1" s="1"/>
  <c r="M38" i="1"/>
  <c r="M35" i="1" s="1"/>
  <c r="Q38" i="1"/>
  <c r="Q35" i="1" s="1"/>
  <c r="J69" i="1"/>
  <c r="S39" i="1"/>
  <c r="S38" i="1" s="1"/>
  <c r="S35" i="1" s="1"/>
  <c r="J40" i="1"/>
  <c r="O39" i="1"/>
  <c r="O38" i="1" s="1"/>
  <c r="O35" i="1" s="1"/>
  <c r="J43" i="1"/>
  <c r="K185" i="1"/>
  <c r="K7" i="1"/>
  <c r="K39" i="1"/>
  <c r="K119" i="1"/>
  <c r="J119" i="1" s="1"/>
  <c r="K131" i="1"/>
  <c r="J131" i="1" s="1"/>
  <c r="K163" i="1"/>
  <c r="J177" i="1"/>
  <c r="J189" i="1"/>
  <c r="M7" i="1"/>
  <c r="S151" i="1" l="1"/>
  <c r="V151" i="1"/>
  <c r="V6" i="1" s="1"/>
  <c r="O151" i="1"/>
  <c r="O6" i="1" s="1"/>
  <c r="R151" i="1"/>
  <c r="R6" i="1" s="1"/>
  <c r="J163" i="1"/>
  <c r="J185" i="1"/>
  <c r="J186" i="1"/>
  <c r="Q6" i="1"/>
  <c r="S6" i="1"/>
  <c r="M6" i="1"/>
  <c r="J39" i="1"/>
  <c r="K38" i="1"/>
  <c r="K151" i="1"/>
  <c r="J7" i="1"/>
  <c r="J151" i="1" l="1"/>
  <c r="K35" i="1"/>
  <c r="J38" i="1"/>
  <c r="J35" i="1" l="1"/>
  <c r="K6" i="1"/>
  <c r="J6" i="1" s="1"/>
</calcChain>
</file>

<file path=xl/sharedStrings.xml><?xml version="1.0" encoding="utf-8"?>
<sst xmlns="http://schemas.openxmlformats.org/spreadsheetml/2006/main" count="866" uniqueCount="375">
  <si>
    <t>Gobierno del Estado de Puebla</t>
  </si>
  <si>
    <t>(pesos)</t>
  </si>
  <si>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</si>
  <si>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</si>
  <si>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</si>
  <si>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</si>
  <si>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</si>
  <si>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</si>
  <si>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</si>
  <si>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</si>
  <si>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</si>
  <si>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</si>
  <si>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</si>
  <si>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</si>
  <si>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</si>
  <si>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</si>
  <si>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de Financiamiento</t>
  </si>
  <si>
    <t>Relación de Fuentes de Financiamiento</t>
  </si>
  <si>
    <t>Ingresos Totales</t>
  </si>
  <si>
    <t>Impuestos</t>
  </si>
  <si>
    <t>Recursos Fiscales</t>
  </si>
  <si>
    <t>No Etiquetado</t>
  </si>
  <si>
    <t>Impuestos Sobre los Ingresos</t>
  </si>
  <si>
    <t xml:space="preserve">                                                                                </t>
  </si>
  <si>
    <t>Sobre Loterías, Rifas, Sorteos y Concursos</t>
  </si>
  <si>
    <t>Impuestos Sobre el Patrimonio</t>
  </si>
  <si>
    <t xml:space="preserve">Estatal Sobre Tenencia o Uso de Vehículos              </t>
  </si>
  <si>
    <t xml:space="preserve">Sobre Adquisición de Vehículos Automotores Usados              </t>
  </si>
  <si>
    <t>Impuestos Sobre la Producción, el Consumo y las Transacciones</t>
  </si>
  <si>
    <t>Sobre Servicios de Hospedaje</t>
  </si>
  <si>
    <t>Sobre Realización de Juegos con Apuestas y Sorteos</t>
  </si>
  <si>
    <t>Impuestos al Comercio Exterior</t>
  </si>
  <si>
    <t>Impuestos Sobre Nóminas y Asimilables</t>
  </si>
  <si>
    <t>Sobre Erogaciones por Remuneraciones al Trabajo Personal</t>
  </si>
  <si>
    <t>Impuestos Ecológicos</t>
  </si>
  <si>
    <t>Accesorios de Impuestos</t>
  </si>
  <si>
    <t>Recargos</t>
  </si>
  <si>
    <t>Actualizaciones</t>
  </si>
  <si>
    <t>Multas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</si>
  <si>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</si>
  <si>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</si>
  <si>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</si>
  <si>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</si>
  <si>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</si>
  <si>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</si>
  <si>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</si>
  <si>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</si>
  <si>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</si>
  <si>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</si>
  <si>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</si>
  <si>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</si>
  <si>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</si>
  <si>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Hidrocarburos (Derogado)</t>
  </si>
  <si>
    <t>Derechos por Prestación de Servicios</t>
  </si>
  <si>
    <t>Poder Ejecutivo</t>
  </si>
  <si>
    <t>43.001.001</t>
  </si>
  <si>
    <t>Consejería Jurídica</t>
  </si>
  <si>
    <t>43.001.001.001</t>
  </si>
  <si>
    <t>Archivo de Notarias</t>
  </si>
  <si>
    <t>43.001.002</t>
  </si>
  <si>
    <t>Secretaría de Gobernación</t>
  </si>
  <si>
    <t>43.001.003</t>
  </si>
  <si>
    <t>Secretaría de Planeación y Finanzas</t>
  </si>
  <si>
    <t>43.001.003.001</t>
  </si>
  <si>
    <t>Planeación y Finanzas</t>
  </si>
  <si>
    <t>43.001.003.002</t>
  </si>
  <si>
    <t>Instituto Registral y Catastral del Estado de Puebla</t>
  </si>
  <si>
    <t>43.001.004</t>
  </si>
  <si>
    <t>Secretaría de Administración</t>
  </si>
  <si>
    <t>43.001.005</t>
  </si>
  <si>
    <t>Secretaría de la Función Pública</t>
  </si>
  <si>
    <t>43.001.006</t>
  </si>
  <si>
    <t>Secretaría de Trabajo</t>
  </si>
  <si>
    <t>43.001.007</t>
  </si>
  <si>
    <t>Secretaría de Economía</t>
  </si>
  <si>
    <t>43.001.008</t>
  </si>
  <si>
    <t>Secretaría de Cultura</t>
  </si>
  <si>
    <t>43.001.009</t>
  </si>
  <si>
    <t>Secretaría de Turismo</t>
  </si>
  <si>
    <t>43.001.010</t>
  </si>
  <si>
    <t xml:space="preserve">Secretaría de Desarrollo Rural  </t>
  </si>
  <si>
    <t>43.001.011</t>
  </si>
  <si>
    <t>Secretaría de Infraestructura</t>
  </si>
  <si>
    <t>43.001.012</t>
  </si>
  <si>
    <t>Secretaría de Movilidad  y Transportes</t>
  </si>
  <si>
    <t>43.001.013</t>
  </si>
  <si>
    <t>Secretaría de Salud</t>
  </si>
  <si>
    <t>43.001.014</t>
  </si>
  <si>
    <t>Secretaría de Educación</t>
  </si>
  <si>
    <t>43.001.014.001</t>
  </si>
  <si>
    <t>43.001.014.002</t>
  </si>
  <si>
    <t>Insituto de Artes Visuales del Estado de Puebla</t>
  </si>
  <si>
    <t>43.001.014.003</t>
  </si>
  <si>
    <t>Insituto de Estudios Superiores del Estado</t>
  </si>
  <si>
    <t>43.001.014.004</t>
  </si>
  <si>
    <t>Benemérito Conservatorio de Música del Estado de Puebla</t>
  </si>
  <si>
    <t>43.001.014.005</t>
  </si>
  <si>
    <t>Escuela Superior de Ciencias y Humanidades</t>
  </si>
  <si>
    <t>43.001.014.006</t>
  </si>
  <si>
    <t>Instituto Poblano del Deporte</t>
  </si>
  <si>
    <t>43.001.014.007</t>
  </si>
  <si>
    <t>Instituto Poblano de la Juventud</t>
  </si>
  <si>
    <t>43.001.015</t>
  </si>
  <si>
    <t>Secretaría de Bienestar</t>
  </si>
  <si>
    <t>43.001.016</t>
  </si>
  <si>
    <t>Secretaría de Seguridad Pública</t>
  </si>
  <si>
    <t>43.001.017</t>
  </si>
  <si>
    <t>Secretaría de Medio Ambiente, Desarrollo Sustentable y Ordenamiento Territorial</t>
  </si>
  <si>
    <t>43.001.018</t>
  </si>
  <si>
    <t>Secretaría de Igualdad Sustantiva</t>
  </si>
  <si>
    <t>Poder Judicial</t>
  </si>
  <si>
    <t>Organismos Públicos Descentralizados</t>
  </si>
  <si>
    <t>43.003.001</t>
  </si>
  <si>
    <t>Carreteras de Cuota</t>
  </si>
  <si>
    <t>43.003.002</t>
  </si>
  <si>
    <t>Colegio de Bachilleres del Estado de Puebla</t>
  </si>
  <si>
    <t>43.003.003</t>
  </si>
  <si>
    <t>Colegio de Educación Profesional Técnica del Estado</t>
  </si>
  <si>
    <t>43.003.004</t>
  </si>
  <si>
    <t>Colegio de Estudios Científicos y Tecnológicos del Estado de Puebla (CECYTE)</t>
  </si>
  <si>
    <t>43.003.005</t>
  </si>
  <si>
    <t>Comisión Estatal de Agua y Saneamiento de Puebla</t>
  </si>
  <si>
    <t>43.003.006</t>
  </si>
  <si>
    <t>Consejo Estatal de Coordinación del Sistema Nacional de Seguridad Pública</t>
  </si>
  <si>
    <t>43.003.007</t>
  </si>
  <si>
    <t>Instituto de Capacitación para el Trabajo del Estado de Puebla</t>
  </si>
  <si>
    <t>43.003.008</t>
  </si>
  <si>
    <t>Instituto de Educación Digital del Estado de Puebla</t>
  </si>
  <si>
    <t>43.003.009</t>
  </si>
  <si>
    <t>Instituto de Seguridad y Servicios Sociales de los Trabajadores al Servicio de los Poderes del Estado de Puebla</t>
  </si>
  <si>
    <t>43.003.010</t>
  </si>
  <si>
    <t>Instituto Tecnológico Superior de Acatlán de Osorio</t>
  </si>
  <si>
    <t>43.003.011</t>
  </si>
  <si>
    <t>Instituto Tecnológico Superior de la Sierra Negra de Ajalpan</t>
  </si>
  <si>
    <t>43.003.012</t>
  </si>
  <si>
    <t>Instituto Tecnológico Superior de Atlixco</t>
  </si>
  <si>
    <t>43.003.013</t>
  </si>
  <si>
    <t>Instituto Tecnológico Superior de Ciudad Serdán</t>
  </si>
  <si>
    <t>43.003.014</t>
  </si>
  <si>
    <t>Instituto Tecnológico Superior de Huauchinango</t>
  </si>
  <si>
    <t>43.003.015</t>
  </si>
  <si>
    <t>Instituto Tecnológico Superior de Libres</t>
  </si>
  <si>
    <t>43.003.016</t>
  </si>
  <si>
    <t>Instituto Tecnológico Superior de San Martín Texmelucan</t>
  </si>
  <si>
    <t>43.003.017</t>
  </si>
  <si>
    <t>Instituto Tecnológico Superior de la Sierra Norte de Puebla</t>
  </si>
  <si>
    <t>43.003.018</t>
  </si>
  <si>
    <t>Instituto Tecnológico Superior de Tepeaca</t>
  </si>
  <si>
    <t>43.003.019</t>
  </si>
  <si>
    <t>Instituto Tecnológico Superior de Tepexi de Rodríguez</t>
  </si>
  <si>
    <t>43.003.020</t>
  </si>
  <si>
    <t>Instituto Tecnológico Superior de Teziutlán</t>
  </si>
  <si>
    <t>43.003.021</t>
  </si>
  <si>
    <t>Instituto Tecnológico Superior de Tlatlauquitepec</t>
  </si>
  <si>
    <t>43.003.022</t>
  </si>
  <si>
    <t>Instituto Tecnológico Superior de Venustiano Carranza</t>
  </si>
  <si>
    <t>43.003.023</t>
  </si>
  <si>
    <t>Instituto Tecnológico Superior de Zacapoaxtla</t>
  </si>
  <si>
    <t>43.003.024</t>
  </si>
  <si>
    <t>Servicios de Salud del Estado de Puebla</t>
  </si>
  <si>
    <t>43.003.025</t>
  </si>
  <si>
    <t>Sistema para el Desarrollo Integral de la Familia</t>
  </si>
  <si>
    <t>43.003.026</t>
  </si>
  <si>
    <t>Universidad Intercultural del Estado de Puebla</t>
  </si>
  <si>
    <t>43.003.027</t>
  </si>
  <si>
    <t>Universidad Interserrana Puebla-Ahuacatlán</t>
  </si>
  <si>
    <t>43.003.028</t>
  </si>
  <si>
    <t>Universidad Interserrana Puebla-Chilchotla</t>
  </si>
  <si>
    <t>43.003.029</t>
  </si>
  <si>
    <t>Universidad Politécnica de Amozoc</t>
  </si>
  <si>
    <t>43.003.030</t>
  </si>
  <si>
    <t>Universidad Politécnica de Puebla</t>
  </si>
  <si>
    <t>43.003.031</t>
  </si>
  <si>
    <t>Universidad Politécnica Metropolitana de Puebla</t>
  </si>
  <si>
    <t>43.003.032</t>
  </si>
  <si>
    <t>Universidad Tecnológica Bilingüe Internacional y Sustentable de Puebla</t>
  </si>
  <si>
    <t>43.003.033</t>
  </si>
  <si>
    <t>Universidad Tecnológica de Huejotzingo</t>
  </si>
  <si>
    <t>43.003.034</t>
  </si>
  <si>
    <t>Universidad Tecnológica de Izúcar de Matamoros</t>
  </si>
  <si>
    <t>43.003.035</t>
  </si>
  <si>
    <t>Universidad Tecnológica de Oriental</t>
  </si>
  <si>
    <t>43.003.036</t>
  </si>
  <si>
    <t>Universidad Tecnológica de Puebla</t>
  </si>
  <si>
    <t>43.003.037</t>
  </si>
  <si>
    <t>Universidad Tecnológica de Tecamachalco</t>
  </si>
  <si>
    <t>43.003.038</t>
  </si>
  <si>
    <t>Universidad Tecnológica de Tehuacán</t>
  </si>
  <si>
    <t>43.003.039</t>
  </si>
  <si>
    <t>Universidad Tecnológica de Xicotepec de Juárez</t>
  </si>
  <si>
    <t>43.003.040</t>
  </si>
  <si>
    <t>Ciudad Modelo</t>
  </si>
  <si>
    <t>Organos Autónomos</t>
  </si>
  <si>
    <t>43.004.001</t>
  </si>
  <si>
    <t>Fiscalía General del Estado</t>
  </si>
  <si>
    <t>43.004.002</t>
  </si>
  <si>
    <t>Tribunal de Justicia Administrativa del Estado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</si>
  <si>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</si>
  <si>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</si>
  <si>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</si>
  <si>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</si>
  <si>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por Prestación de Servicios</t>
  </si>
  <si>
    <t>51.001.001</t>
  </si>
  <si>
    <t>51.001.001.001</t>
  </si>
  <si>
    <t>51.001.002</t>
  </si>
  <si>
    <t>Secretaría de Desarrollo Rural, Sustentabilidad y Ordenamiento Territorial</t>
  </si>
  <si>
    <t>Intereses por Inversiones de Aportaciones</t>
  </si>
  <si>
    <t>Recursos Federales</t>
  </si>
  <si>
    <t>Etiquetado</t>
  </si>
  <si>
    <t>Intereses por Inversiones de Convenios</t>
  </si>
  <si>
    <t>Intereses por Inversiones de Recursos Estatales</t>
  </si>
  <si>
    <t>Otros Recursos de Libre Disposición</t>
  </si>
  <si>
    <t>Enajenación de Bienes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</si>
  <si>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</si>
  <si>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</si>
  <si>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</si>
  <si>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Multas y penalizaciones</t>
  </si>
  <si>
    <t>61.001.001</t>
  </si>
  <si>
    <t>Multas Estatales No Fiscales</t>
  </si>
  <si>
    <t>61.001.002</t>
  </si>
  <si>
    <t>Penalizaciones</t>
  </si>
  <si>
    <t>Indemnizaciones</t>
  </si>
  <si>
    <t>Incentivos por Administración de Ingresos Coordinados Municipales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</si>
  <si>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</si>
  <si>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</si>
  <si>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</si>
  <si>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</si>
  <si>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</si>
  <si>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</si>
  <si>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</si>
  <si>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</si>
  <si>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</si>
  <si>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</si>
  <si>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</si>
  <si>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</si>
  <si>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</si>
  <si>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</si>
  <si>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</si>
  <si>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</si>
  <si>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</si>
  <si>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20% IEPS cerveza, refresco y alcohol, 8% tabaco</t>
  </si>
  <si>
    <t>Fondo de Compensación ISAN</t>
  </si>
  <si>
    <t>Fondo de Fiscalización y Recaudación (FOFIR)</t>
  </si>
  <si>
    <t>Fondo de Compensación (FOCO)</t>
  </si>
  <si>
    <t>IEPS Gasolinas y Diésel</t>
  </si>
  <si>
    <t>Fondo de Compensación Repecos e Intermedios</t>
  </si>
  <si>
    <t>100% ISR de Sueldos y Salarios del Personal de las Entidades y los Municipios (Fondo ISR)</t>
  </si>
  <si>
    <t>81.010</t>
  </si>
  <si>
    <t>Fondo de Extracción de Hidrocarburos (FEXHI)</t>
  </si>
  <si>
    <t>Aportaciones</t>
  </si>
  <si>
    <t>Fondo de Aportaciones para la Nómina Educativa y Gasto Operativo</t>
  </si>
  <si>
    <t>82.001.001</t>
  </si>
  <si>
    <t>FONE Servicios Personales</t>
  </si>
  <si>
    <t>82.001.002</t>
  </si>
  <si>
    <t>FONE Otros de Gasto Corriente</t>
  </si>
  <si>
    <t>82.001.003</t>
  </si>
  <si>
    <t>FONE Gasto de Operación</t>
  </si>
  <si>
    <t>82.001.004</t>
  </si>
  <si>
    <t>FONE Fondo de Compensación</t>
  </si>
  <si>
    <t>Fondo de Aportaciones para los Servicios de Salud</t>
  </si>
  <si>
    <t>Fondo de Aportaciones para la Infraestructura Social</t>
  </si>
  <si>
    <t>82.003.001</t>
  </si>
  <si>
    <t>Infraestructura Social para las Entidades</t>
  </si>
  <si>
    <t>82.003.002</t>
  </si>
  <si>
    <t>Infraestructura Social Municipal</t>
  </si>
  <si>
    <t>Fondo de Aportaciones para el Fortalecimiento de los Municipios y las Demarcaciones Territoriales del DF</t>
  </si>
  <si>
    <t>Fondo de Aportaciones Múltiples</t>
  </si>
  <si>
    <t>82.005.001</t>
  </si>
  <si>
    <t xml:space="preserve">Asistencia Social </t>
  </si>
  <si>
    <t>82.005.002</t>
  </si>
  <si>
    <t>Infraestructura Educativa Básica</t>
  </si>
  <si>
    <t>82.005.003</t>
  </si>
  <si>
    <t>Infraestructura Educativa Media Superior y Superior</t>
  </si>
  <si>
    <t>82.005.003.001</t>
  </si>
  <si>
    <t>Infraestructura Educativa Media Superior</t>
  </si>
  <si>
    <t>82.005.003.002</t>
  </si>
  <si>
    <t>Infraestructura Educativa Superior</t>
  </si>
  <si>
    <t>Fondo de Aportaciones para  la Educación Tecnológica y de Adultos</t>
  </si>
  <si>
    <t>82.006.001</t>
  </si>
  <si>
    <t xml:space="preserve">Educación Tecnológica </t>
  </si>
  <si>
    <t>82.006.002</t>
  </si>
  <si>
    <t>Educación para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</si>
  <si>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</si>
  <si>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</si>
  <si>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</si>
  <si>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Convenios Federales</t>
  </si>
  <si>
    <t>83.001.001</t>
  </si>
  <si>
    <t>Seguro Popular</t>
  </si>
  <si>
    <t>83.001.002</t>
  </si>
  <si>
    <t>Benemérita Universidad Autónoma de Puebla (BUAP)</t>
  </si>
  <si>
    <t>83.001.003</t>
  </si>
  <si>
    <t>Educación Media Superior</t>
  </si>
  <si>
    <t>83.001.003.001</t>
  </si>
  <si>
    <t>83.001.003.002</t>
  </si>
  <si>
    <t>Colegio de Estudios Científicos y Tecnológicos del Estado de Puebla</t>
  </si>
  <si>
    <t>83.001.004</t>
  </si>
  <si>
    <t>Educación Superior</t>
  </si>
  <si>
    <t>83.001.004.001</t>
  </si>
  <si>
    <t>83.001.004.002</t>
  </si>
  <si>
    <t>83.001.004.003</t>
  </si>
  <si>
    <t>Universidad Tecnológica de  Tecamachalco</t>
  </si>
  <si>
    <t>83.001.004.004</t>
  </si>
  <si>
    <t>83.001.004.005</t>
  </si>
  <si>
    <t>83.001.004.006</t>
  </si>
  <si>
    <t>83.001.004.007</t>
  </si>
  <si>
    <t>83.001.004.008</t>
  </si>
  <si>
    <t>83.001.004.009</t>
  </si>
  <si>
    <t>Universidad Interserrana del Estado de Puebla -Ahuacatlán</t>
  </si>
  <si>
    <t>83.001.004.010</t>
  </si>
  <si>
    <t>Universidad Interserrana del Estado de Puebla-Chilchotla</t>
  </si>
  <si>
    <t>83.001.004.011</t>
  </si>
  <si>
    <t>83.001.004.012</t>
  </si>
  <si>
    <t>83.001.004.013</t>
  </si>
  <si>
    <t>83.001.004.014</t>
  </si>
  <si>
    <t>83.001.005</t>
  </si>
  <si>
    <t>Atención a la Salud y Medicamentos Gratuitos para la Población sin Seguridad Social Laboral</t>
  </si>
  <si>
    <t>83.001.006</t>
  </si>
  <si>
    <t>Agua Potable, Drenaje y Tratamiento</t>
  </si>
  <si>
    <t>83.001.006.001</t>
  </si>
  <si>
    <t>Programa de Agua Potable, Alcantarillado y Saneamiento (PROAGUA) Apartado Rural</t>
  </si>
  <si>
    <t>83.001.006.002</t>
  </si>
  <si>
    <t>Programa de Agua Potable, Alcantarillado y Saneamiento (PROAGUA) Apartado Urbano</t>
  </si>
  <si>
    <t>83.001.006.003</t>
  </si>
  <si>
    <t>Programa de Agua Potable , Drenaje y Tratamiento (PROD)</t>
  </si>
  <si>
    <t>83.001.007</t>
  </si>
  <si>
    <t>Fortalecimiento a la Excelencia Educativa</t>
  </si>
  <si>
    <t>83.001.007.001</t>
  </si>
  <si>
    <t>83.001.007.002</t>
  </si>
  <si>
    <t>83.001.007.003</t>
  </si>
  <si>
    <t>Universidad Intercultural</t>
  </si>
  <si>
    <t>83.001.008</t>
  </si>
  <si>
    <t>Seguro Médico Siglo XXI</t>
  </si>
  <si>
    <t>Convenios Municipales</t>
  </si>
  <si>
    <t>Convenios Privados</t>
  </si>
  <si>
    <t>Convenios Estatales</t>
  </si>
  <si>
    <t>Incentivos Derivados de la Colaboración Fiscal</t>
  </si>
  <si>
    <t>Impuesto Sobre la Renta</t>
  </si>
  <si>
    <t>84.001.001</t>
  </si>
  <si>
    <t>ISR Fiscalización</t>
  </si>
  <si>
    <t>84.001.002</t>
  </si>
  <si>
    <t>ISR Enajenación de Bienes</t>
  </si>
  <si>
    <t>Impuesto al Valor Agregado (Fiscalización)</t>
  </si>
  <si>
    <t>Impuestos Sobre Automóviles Nuevos</t>
  </si>
  <si>
    <t>Multas Administrativas No Fiscales</t>
  </si>
  <si>
    <t>Impuesto Especial Sobre Producción y Servicios</t>
  </si>
  <si>
    <t>5 al millar por Inspección y Vigilancia de Obra Pública</t>
  </si>
  <si>
    <t>100% Multas Fiscales</t>
  </si>
  <si>
    <t>Impuesto al Valor Agregado (Vigilancia de Obligaciones)</t>
  </si>
  <si>
    <t>84.010</t>
  </si>
  <si>
    <t>Incentivos no Comprendidos en las Fracciones Anteriores Causados en Ejercicios Fiscales Anteriores Pendientes de Liquidación o Pago</t>
  </si>
  <si>
    <t>Incentivos Autoliquidables Derivados de la Vigilancia de Obligaciones Coordinada</t>
  </si>
  <si>
    <t>Incentivos Autoliquidables Régimen de Incorporación Fiscal</t>
  </si>
  <si>
    <t>Incentivos Autoliquidables Derivados de la Fiscalización Concurrente</t>
  </si>
  <si>
    <t>Incentivos Por el Uso de Pagos Electrónicos</t>
  </si>
  <si>
    <t>Incentivos Autoliquidables por Actos de Comercio Exterior</t>
  </si>
  <si>
    <t>Fondos Distintos de Aportaciones</t>
  </si>
  <si>
    <t>Fondo para Entidades Federativas y Municipios Productores de Hidrocarburos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</si>
  <si>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</si>
  <si>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</si>
  <si>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</si>
  <si>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</si>
  <si>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</si>
  <si>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</si>
  <si>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</si>
  <si>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</si>
  <si>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</si>
  <si>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01</t>
  </si>
  <si>
    <t>Endeudamiento Interno</t>
  </si>
  <si>
    <t>Financiamientos Internos</t>
  </si>
  <si>
    <t>02</t>
  </si>
  <si>
    <t>Endeudamiento Externo</t>
  </si>
  <si>
    <t>Financiamientos Externos</t>
  </si>
  <si>
    <t>03</t>
  </si>
  <si>
    <t>Financiamiento Interno</t>
  </si>
  <si>
    <t>Información Adicional a la Iniciativa de Ley de Ingresos para el
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</si>
</sst>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delle Sans"/>
      <family val="3"/>
    </font>
    <font>
      <b/>
      <sz val="13"/>
      <color theme="1"/>
      <name val="Adelle Sans"/>
      <family val="3"/>
    </font>
    <font>
      <sz val="14"/>
      <color theme="1"/>
      <name val="Adelle Sans"/>
      <family val="3"/>
    </font>
    <font>
      <b/>
      <sz val="12"/>
      <color theme="1"/>
      <name val="Adelle Sans"/>
      <family val="3"/>
    </font>
    <font>
      <sz val="10"/>
      <color theme="1"/>
      <name val="Adelle Sans"/>
      <family val="3"/>
    </font>
    <font>
      <sz val="9"/>
      <color theme="1"/>
      <name val="Adelle Sans"/>
      <family val="3"/>
    </font>
    <font>
      <i/>
      <sz val="8"/>
      <color theme="1"/>
      <name val="Adelle Sans"/>
      <family val="3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3"/>
      <color theme="1"/>
      <name val="Arial"/>
      <family val="2"/>
    </font>
    <font>
      <b/>
      <sz val="13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i/>
      <sz val="8"/>
      <color indexed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64" fontId="11" fillId="0" borderId="3" xfId="1" applyNumberFormat="1" applyFont="1" applyBorder="1" applyAlignment="1">
      <alignment horizontal="right" vertical="center"/>
    </xf>
    <xf numFmtId="164" fontId="11" fillId="0" borderId="3" xfId="1" applyNumberFormat="1" applyFont="1" applyFill="1" applyBorder="1" applyAlignment="1">
      <alignment horizontal="right" vertical="center"/>
    </xf>
    <xf numFmtId="1" fontId="11" fillId="0" borderId="3" xfId="1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4" fontId="13" fillId="0" borderId="3" xfId="1" applyNumberFormat="1" applyFont="1" applyBorder="1" applyAlignment="1">
      <alignment horizontal="right" vertical="center"/>
    </xf>
    <xf numFmtId="164" fontId="13" fillId="0" borderId="3" xfId="1" applyNumberFormat="1" applyFont="1" applyFill="1" applyBorder="1" applyAlignment="1">
      <alignment horizontal="right" vertical="center"/>
    </xf>
    <xf numFmtId="1" fontId="13" fillId="0" borderId="3" xfId="1" applyNumberFormat="1" applyFont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64" fontId="9" fillId="0" borderId="3" xfId="1" applyNumberFormat="1" applyFont="1" applyBorder="1" applyAlignment="1">
      <alignment horizontal="right" vertical="center"/>
    </xf>
    <xf numFmtId="1" fontId="9" fillId="0" borderId="3" xfId="1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164" fontId="16" fillId="0" borderId="3" xfId="1" applyNumberFormat="1" applyFont="1" applyFill="1" applyBorder="1" applyAlignment="1">
      <alignment horizontal="right" vertical="center"/>
    </xf>
    <xf numFmtId="1" fontId="16" fillId="0" borderId="3" xfId="1" applyNumberFormat="1" applyFont="1" applyFill="1" applyBorder="1" applyAlignment="1">
      <alignment horizontal="right" vertical="center"/>
    </xf>
    <xf numFmtId="164" fontId="9" fillId="0" borderId="3" xfId="1" applyNumberFormat="1" applyFont="1" applyFill="1" applyBorder="1" applyAlignment="1">
      <alignment horizontal="right" vertical="center"/>
    </xf>
    <xf numFmtId="164" fontId="16" fillId="0" borderId="3" xfId="1" applyNumberFormat="1" applyFont="1" applyBorder="1" applyAlignment="1">
      <alignment horizontal="right" vertical="center"/>
    </xf>
    <xf numFmtId="1" fontId="16" fillId="0" borderId="3" xfId="1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1" fontId="9" fillId="0" borderId="3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164" fontId="19" fillId="0" borderId="3" xfId="1" applyNumberFormat="1" applyFont="1" applyFill="1" applyBorder="1" applyAlignment="1">
      <alignment horizontal="right" vertical="center"/>
    </xf>
    <xf numFmtId="164" fontId="19" fillId="0" borderId="3" xfId="1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164" fontId="21" fillId="0" borderId="3" xfId="1" applyNumberFormat="1" applyFont="1" applyBorder="1" applyAlignment="1">
      <alignment horizontal="right" vertical="center"/>
    </xf>
    <xf numFmtId="164" fontId="21" fillId="0" borderId="3" xfId="1" applyNumberFormat="1" applyFont="1" applyFill="1" applyBorder="1" applyAlignment="1">
      <alignment horizontal="right" vertical="center"/>
    </xf>
    <xf numFmtId="165" fontId="21" fillId="0" borderId="3" xfId="1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1" fontId="16" fillId="0" borderId="3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1" fontId="9" fillId="0" borderId="3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8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164" fontId="24" fillId="0" borderId="3" xfId="1" applyNumberFormat="1" applyFont="1" applyBorder="1" applyAlignment="1">
      <alignment horizontal="right" vertical="center"/>
    </xf>
    <xf numFmtId="1" fontId="24" fillId="0" borderId="3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1" fontId="16" fillId="0" borderId="3" xfId="0" applyNumberFormat="1" applyFont="1" applyBorder="1" applyAlignment="1">
      <alignment horizontal="right" vertical="center" wrapText="1"/>
    </xf>
    <xf numFmtId="1" fontId="13" fillId="0" borderId="3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 wrapText="1"/>
    </xf>
    <xf numFmtId="1" fontId="16" fillId="0" borderId="3" xfId="1" applyNumberFormat="1" applyFont="1" applyBorder="1" applyAlignment="1">
      <alignment horizontal="right" vertical="center" wrapText="1"/>
    </xf>
    <xf numFmtId="1" fontId="13" fillId="0" borderId="3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/>
    </xf>
    <xf numFmtId="1" fontId="9" fillId="0" borderId="3" xfId="1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2" fillId="0" borderId="1" xfId="0" applyFont="1" applyFill="1" applyBorder="1" applyAlignment="1">
      <alignment horizontal="right" vertical="center" wrapText="1"/>
    </xf>
    <xf numFmtId="1" fontId="21" fillId="0" borderId="3" xfId="0" applyNumberFormat="1" applyFont="1" applyBorder="1" applyAlignment="1">
      <alignment horizontal="right" vertical="center"/>
    </xf>
    <xf numFmtId="0" fontId="23" fillId="0" borderId="1" xfId="0" applyNumberFormat="1" applyFont="1" applyBorder="1" applyAlignment="1">
      <alignment horizontal="left" vertical="center"/>
    </xf>
    <xf numFmtId="1" fontId="19" fillId="0" borderId="3" xfId="1" applyNumberFormat="1" applyFont="1" applyBorder="1" applyAlignment="1">
      <alignment horizontal="right" vertical="center"/>
    </xf>
    <xf numFmtId="165" fontId="19" fillId="0" borderId="3" xfId="1" applyNumberFormat="1" applyFont="1" applyBorder="1" applyAlignment="1">
      <alignment horizontal="right" vertical="center"/>
    </xf>
    <xf numFmtId="49" fontId="18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8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19182</xdr:rowOff>
    </xdr:from>
    <xdr:to>
      <xdr:col>5</xdr:col>
      <xdr:colOff>1009650</xdr:colOff>
      <xdr:row>2</xdr:row>
      <xdr:rowOff>428626</xdr:rowOff>
    </xdr:to>
    <xdr:pic>
      <xdr:nvPicPr>
        <xdr:cNvPr id="2" name="Imagen 1" descr="Descripción: C:\Users\sfa\Desktop\s-finanza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82"/>
          <a:ext cx="2600325" cy="1095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1"/>
  <sheetViews>
    <sheetView tabSelected="1" topLeftCell="C248" zoomScaleNormal="100" workbookViewId="0">
      <selection activeCell="E13" sqref="E13:H13"/>
    </sheetView>
  </sheetViews>
  <sheetFormatPr baseColWidth="10" defaultRowHeight="14.25" x14ac:dyDescent="0.25"/>
  <cols>
    <col min="1" max="1" width="2.5703125" style="1" hidden="1" customWidth="1"/>
    <col min="2" max="2" width="0.85546875" style="1" hidden="1" customWidth="1"/>
    <col min="3" max="3" width="3.28515625" style="1" customWidth="1"/>
    <col min="4" max="4" width="4.42578125" style="1" customWidth="1"/>
    <col min="5" max="5" width="16.140625" style="1" customWidth="1"/>
    <col min="6" max="6" width="18.7109375" style="1" customWidth="1"/>
    <col min="7" max="7" width="17.7109375" style="1" customWidth="1"/>
    <col min="8" max="8" width="21.5703125" style="1" customWidth="1"/>
    <col min="9" max="9" width="0.28515625" style="1" customWidth="1"/>
    <col min="10" max="10" width="18.28515625" style="15" bestFit="1" customWidth="1"/>
    <col min="11" max="21" width="19.28515625" style="1" hidden="1" customWidth="1"/>
    <col min="22" max="22" width="19.28515625" style="7" hidden="1" customWidth="1"/>
    <col min="23" max="23" width="27" style="1" hidden="1" customWidth="1"/>
    <col min="24" max="24" width="21.5703125" style="1" hidden="1" customWidth="1"/>
    <col min="25" max="16384" width="11.42578125" style="1"/>
  </cols>
  <sheetData>
    <row r="1" spans="1:24" ht="16.5" x14ac:dyDescent="0.25">
      <c r="C1" s="123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23"/>
    </row>
    <row r="2" spans="1:24" s="2" customFormat="1" ht="37.5" customHeight="1" x14ac:dyDescent="0.25">
      <c r="C2" s="125" t="s">
        <v>374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4" s="2" customFormat="1" ht="45" customHeight="1" x14ac:dyDescent="0.25">
      <c r="B3" s="122"/>
      <c r="C3" s="126" t="s">
        <v>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26"/>
    </row>
    <row r="4" spans="1:24" s="2" customFormat="1" ht="11.25" hidden="1" customHeight="1" x14ac:dyDescent="0.25">
      <c r="B4" s="122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  <c r="W4" s="128"/>
    </row>
    <row r="5" spans="1:24" ht="30" customHeight="1" x14ac:dyDescent="0.25">
      <c r="A5" s="92"/>
      <c r="B5" s="103"/>
      <c r="C5" s="130" t="s">
        <v>2</v>
      </c>
      <c r="D5" s="131"/>
      <c r="E5" s="131"/>
      <c r="F5" s="131"/>
      <c r="G5" s="131"/>
      <c r="H5" s="131"/>
      <c r="I5" s="132"/>
      <c r="J5" s="16" t="s">
        <v>3</v>
      </c>
      <c r="K5" s="16" t="s">
        <v>4</v>
      </c>
      <c r="L5" s="16" t="s">
        <v>5</v>
      </c>
      <c r="M5" s="16" t="s">
        <v>6</v>
      </c>
      <c r="N5" s="16" t="s">
        <v>7</v>
      </c>
      <c r="O5" s="16" t="s">
        <v>8</v>
      </c>
      <c r="P5" s="16" t="s">
        <v>9</v>
      </c>
      <c r="Q5" s="16" t="s">
        <v>10</v>
      </c>
      <c r="R5" s="16" t="s">
        <v>11</v>
      </c>
      <c r="S5" s="16" t="s">
        <v>12</v>
      </c>
      <c r="T5" s="16" t="s">
        <v>13</v>
      </c>
      <c r="U5" s="16" t="s">
        <v>14</v>
      </c>
      <c r="V5" s="16" t="s">
        <v>15</v>
      </c>
      <c r="W5" s="16" t="s">
        <v>16</v>
      </c>
      <c r="X5" s="16" t="s">
        <v>17</v>
      </c>
    </row>
    <row r="6" spans="1:24" s="3" customFormat="1" ht="16.5" x14ac:dyDescent="0.25">
      <c r="A6" s="93">
        <v>0</v>
      </c>
      <c r="B6" s="110"/>
      <c r="C6" s="133" t="s">
        <v>18</v>
      </c>
      <c r="D6" s="134"/>
      <c r="E6" s="134"/>
      <c r="F6" s="134"/>
      <c r="G6" s="134"/>
      <c r="H6" s="134"/>
      <c r="I6" s="17"/>
      <c r="J6" s="18">
        <f>SUM(K6:V6)</f>
        <v>95016493177</v>
      </c>
      <c r="K6" s="18">
        <f t="shared" ref="K6:V6" si="0">SUM(K7,K26,K32,K35,K119,K131,K141,K151,K240,K248)</f>
        <v>9022068531</v>
      </c>
      <c r="L6" s="18">
        <f t="shared" si="0"/>
        <v>8602447163</v>
      </c>
      <c r="M6" s="18">
        <f t="shared" si="0"/>
        <v>8388149989</v>
      </c>
      <c r="N6" s="18">
        <f t="shared" si="0"/>
        <v>7713762541</v>
      </c>
      <c r="O6" s="18">
        <f t="shared" si="0"/>
        <v>8579091707</v>
      </c>
      <c r="P6" s="18">
        <f t="shared" si="0"/>
        <v>8208047952</v>
      </c>
      <c r="Q6" s="18">
        <f t="shared" si="0"/>
        <v>8142428558</v>
      </c>
      <c r="R6" s="18">
        <f t="shared" si="0"/>
        <v>7592752585</v>
      </c>
      <c r="S6" s="18">
        <f t="shared" si="0"/>
        <v>7424826014</v>
      </c>
      <c r="T6" s="18">
        <f t="shared" si="0"/>
        <v>6820120105</v>
      </c>
      <c r="U6" s="18">
        <f t="shared" si="0"/>
        <v>6901589084</v>
      </c>
      <c r="V6" s="19">
        <f t="shared" si="0"/>
        <v>7621208948</v>
      </c>
      <c r="W6" s="20"/>
      <c r="X6" s="20"/>
    </row>
    <row r="7" spans="1:24" s="4" customFormat="1" ht="15.75" x14ac:dyDescent="0.25">
      <c r="A7" s="94">
        <v>1</v>
      </c>
      <c r="B7" s="102"/>
      <c r="C7" s="111">
        <v>1</v>
      </c>
      <c r="D7" s="66" t="s">
        <v>19</v>
      </c>
      <c r="E7" s="21"/>
      <c r="F7" s="21"/>
      <c r="G7" s="21"/>
      <c r="H7" s="22"/>
      <c r="I7" s="23"/>
      <c r="J7" s="24">
        <f t="shared" ref="J7:J88" si="1">SUM(K7:V7)</f>
        <v>5593719069</v>
      </c>
      <c r="K7" s="24">
        <f t="shared" ref="K7:V7" si="2">SUM(K8,K10,K13,K16,K17,K19,K20,K24,K25)</f>
        <v>797482118</v>
      </c>
      <c r="L7" s="24">
        <f t="shared" si="2"/>
        <v>675270354</v>
      </c>
      <c r="M7" s="24">
        <f t="shared" si="2"/>
        <v>983835479</v>
      </c>
      <c r="N7" s="24">
        <f t="shared" si="2"/>
        <v>483282258</v>
      </c>
      <c r="O7" s="24">
        <f t="shared" si="2"/>
        <v>328511512</v>
      </c>
      <c r="P7" s="24">
        <f t="shared" si="2"/>
        <v>358403651</v>
      </c>
      <c r="Q7" s="24">
        <f t="shared" si="2"/>
        <v>335135805</v>
      </c>
      <c r="R7" s="24">
        <f t="shared" si="2"/>
        <v>337132274</v>
      </c>
      <c r="S7" s="24">
        <f t="shared" si="2"/>
        <v>320877674</v>
      </c>
      <c r="T7" s="24">
        <f t="shared" si="2"/>
        <v>319643673</v>
      </c>
      <c r="U7" s="24">
        <f t="shared" si="2"/>
        <v>321397610</v>
      </c>
      <c r="V7" s="25">
        <f t="shared" si="2"/>
        <v>332746661</v>
      </c>
      <c r="W7" s="26" t="s">
        <v>20</v>
      </c>
      <c r="X7" s="26" t="s">
        <v>21</v>
      </c>
    </row>
    <row r="8" spans="1:24" x14ac:dyDescent="0.25">
      <c r="A8" s="95">
        <v>2</v>
      </c>
      <c r="B8" s="103"/>
      <c r="C8" s="112"/>
      <c r="D8" s="27">
        <v>11</v>
      </c>
      <c r="E8" s="139" t="s">
        <v>22</v>
      </c>
      <c r="F8" s="139"/>
      <c r="G8" s="139"/>
      <c r="H8" s="139"/>
      <c r="I8" s="28"/>
      <c r="J8" s="29">
        <f t="shared" si="1"/>
        <v>9075171</v>
      </c>
      <c r="K8" s="29">
        <f>SUM(K9:K9)</f>
        <v>0</v>
      </c>
      <c r="L8" s="29">
        <f t="shared" ref="L8:V8" si="3">SUM(L9:L9)</f>
        <v>825016</v>
      </c>
      <c r="M8" s="29">
        <f t="shared" si="3"/>
        <v>825016</v>
      </c>
      <c r="N8" s="29">
        <f t="shared" si="3"/>
        <v>825016</v>
      </c>
      <c r="O8" s="29">
        <f t="shared" si="3"/>
        <v>825016</v>
      </c>
      <c r="P8" s="29">
        <f t="shared" si="3"/>
        <v>825016</v>
      </c>
      <c r="Q8" s="29">
        <f t="shared" si="3"/>
        <v>825016</v>
      </c>
      <c r="R8" s="29">
        <f t="shared" si="3"/>
        <v>825016</v>
      </c>
      <c r="S8" s="29">
        <f t="shared" si="3"/>
        <v>825016</v>
      </c>
      <c r="T8" s="29">
        <f t="shared" si="3"/>
        <v>825016</v>
      </c>
      <c r="U8" s="29">
        <f t="shared" si="3"/>
        <v>825016</v>
      </c>
      <c r="V8" s="29">
        <f t="shared" si="3"/>
        <v>825011</v>
      </c>
      <c r="W8" s="30" t="s">
        <v>20</v>
      </c>
      <c r="X8" s="30" t="s">
        <v>21</v>
      </c>
    </row>
    <row r="9" spans="1:24" s="5" customFormat="1" ht="12.75" x14ac:dyDescent="0.25">
      <c r="A9" s="96">
        <v>3</v>
      </c>
      <c r="B9" s="104"/>
      <c r="C9" s="113" t="s">
        <v>23</v>
      </c>
      <c r="D9" s="32"/>
      <c r="E9" s="33">
        <v>11.000999999999999</v>
      </c>
      <c r="F9" s="135" t="s">
        <v>24</v>
      </c>
      <c r="G9" s="135"/>
      <c r="H9" s="135"/>
      <c r="I9" s="31"/>
      <c r="J9" s="34">
        <f t="shared" si="1"/>
        <v>9075171</v>
      </c>
      <c r="K9" s="34">
        <v>0</v>
      </c>
      <c r="L9" s="34">
        <v>825016</v>
      </c>
      <c r="M9" s="34">
        <v>825016</v>
      </c>
      <c r="N9" s="34">
        <v>825016</v>
      </c>
      <c r="O9" s="34">
        <v>825016</v>
      </c>
      <c r="P9" s="34">
        <v>825016</v>
      </c>
      <c r="Q9" s="34">
        <v>825016</v>
      </c>
      <c r="R9" s="34">
        <v>825016</v>
      </c>
      <c r="S9" s="34">
        <v>825016</v>
      </c>
      <c r="T9" s="34">
        <v>825016</v>
      </c>
      <c r="U9" s="34">
        <v>825016</v>
      </c>
      <c r="V9" s="34">
        <v>825011</v>
      </c>
      <c r="W9" s="35" t="s">
        <v>20</v>
      </c>
      <c r="X9" s="35" t="s">
        <v>21</v>
      </c>
    </row>
    <row r="10" spans="1:24" x14ac:dyDescent="0.25">
      <c r="A10" s="95">
        <v>2</v>
      </c>
      <c r="B10" s="103"/>
      <c r="C10" s="114"/>
      <c r="D10" s="27">
        <v>12</v>
      </c>
      <c r="E10" s="139" t="s">
        <v>25</v>
      </c>
      <c r="F10" s="139"/>
      <c r="G10" s="139"/>
      <c r="H10" s="139"/>
      <c r="I10" s="28"/>
      <c r="J10" s="29">
        <f t="shared" si="1"/>
        <v>1834895682</v>
      </c>
      <c r="K10" s="29">
        <f>SUM(K11:K12)</f>
        <v>392130551</v>
      </c>
      <c r="L10" s="29">
        <f t="shared" ref="L10:V10" si="4">SUM(L11:L12)</f>
        <v>367750323</v>
      </c>
      <c r="M10" s="29">
        <f t="shared" si="4"/>
        <v>696966159</v>
      </c>
      <c r="N10" s="29">
        <f t="shared" si="4"/>
        <v>165817097</v>
      </c>
      <c r="O10" s="29">
        <f t="shared" si="4"/>
        <v>40013457</v>
      </c>
      <c r="P10" s="29">
        <f t="shared" si="4"/>
        <v>38436290</v>
      </c>
      <c r="Q10" s="29">
        <f t="shared" si="4"/>
        <v>32658769</v>
      </c>
      <c r="R10" s="29">
        <f t="shared" si="4"/>
        <v>32228428</v>
      </c>
      <c r="S10" s="29">
        <f t="shared" si="4"/>
        <v>19326994</v>
      </c>
      <c r="T10" s="29">
        <f t="shared" si="4"/>
        <v>20698513</v>
      </c>
      <c r="U10" s="29">
        <f t="shared" si="4"/>
        <v>16825734</v>
      </c>
      <c r="V10" s="36">
        <f t="shared" si="4"/>
        <v>12043367</v>
      </c>
      <c r="W10" s="30" t="s">
        <v>20</v>
      </c>
      <c r="X10" s="30" t="s">
        <v>21</v>
      </c>
    </row>
    <row r="11" spans="1:24" s="6" customFormat="1" ht="12.75" x14ac:dyDescent="0.25">
      <c r="A11" s="97">
        <v>3</v>
      </c>
      <c r="B11" s="105"/>
      <c r="C11" s="115"/>
      <c r="D11" s="73"/>
      <c r="E11" s="33">
        <v>12.000999999999999</v>
      </c>
      <c r="F11" s="138" t="s">
        <v>26</v>
      </c>
      <c r="G11" s="138"/>
      <c r="H11" s="138"/>
      <c r="I11" s="45"/>
      <c r="J11" s="37">
        <f t="shared" si="1"/>
        <v>1834895682</v>
      </c>
      <c r="K11" s="37">
        <v>392130551</v>
      </c>
      <c r="L11" s="37">
        <v>367750323</v>
      </c>
      <c r="M11" s="37">
        <v>696966159</v>
      </c>
      <c r="N11" s="37">
        <v>165817097</v>
      </c>
      <c r="O11" s="37">
        <v>40013457</v>
      </c>
      <c r="P11" s="37">
        <v>38436290</v>
      </c>
      <c r="Q11" s="37">
        <v>32658769</v>
      </c>
      <c r="R11" s="37">
        <v>32228428</v>
      </c>
      <c r="S11" s="37">
        <v>19326994</v>
      </c>
      <c r="T11" s="37">
        <v>20698513</v>
      </c>
      <c r="U11" s="37">
        <v>16825734</v>
      </c>
      <c r="V11" s="37">
        <v>12043367</v>
      </c>
      <c r="W11" s="38" t="s">
        <v>20</v>
      </c>
      <c r="X11" s="38" t="s">
        <v>21</v>
      </c>
    </row>
    <row r="12" spans="1:24" s="6" customFormat="1" ht="12.75" x14ac:dyDescent="0.25">
      <c r="A12" s="97">
        <v>3</v>
      </c>
      <c r="B12" s="105"/>
      <c r="C12" s="115"/>
      <c r="D12" s="73"/>
      <c r="E12" s="33">
        <v>12.002000000000001</v>
      </c>
      <c r="F12" s="138" t="s">
        <v>27</v>
      </c>
      <c r="G12" s="138"/>
      <c r="H12" s="138"/>
      <c r="I12" s="45"/>
      <c r="J12" s="37">
        <f t="shared" si="1"/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 t="s">
        <v>20</v>
      </c>
      <c r="X12" s="38" t="s">
        <v>21</v>
      </c>
    </row>
    <row r="13" spans="1:24" s="7" customFormat="1" ht="15" customHeight="1" x14ac:dyDescent="0.25">
      <c r="A13" s="98">
        <v>2</v>
      </c>
      <c r="B13" s="106"/>
      <c r="C13" s="116"/>
      <c r="D13" s="27">
        <v>13</v>
      </c>
      <c r="E13" s="140" t="s">
        <v>28</v>
      </c>
      <c r="F13" s="140"/>
      <c r="G13" s="140"/>
      <c r="H13" s="140"/>
      <c r="I13" s="39"/>
      <c r="J13" s="36">
        <f t="shared" si="1"/>
        <v>142147973</v>
      </c>
      <c r="K13" s="36">
        <f>SUM(K14:K15)</f>
        <v>0</v>
      </c>
      <c r="L13" s="36">
        <f t="shared" ref="L13:V13" si="5">SUM(L14:L15)</f>
        <v>6113852</v>
      </c>
      <c r="M13" s="36">
        <f t="shared" si="5"/>
        <v>6113852</v>
      </c>
      <c r="N13" s="36">
        <f t="shared" si="5"/>
        <v>26539934</v>
      </c>
      <c r="O13" s="36">
        <f t="shared" si="5"/>
        <v>12922543</v>
      </c>
      <c r="P13" s="36">
        <f t="shared" si="5"/>
        <v>12922543</v>
      </c>
      <c r="Q13" s="36">
        <f t="shared" si="5"/>
        <v>12922543</v>
      </c>
      <c r="R13" s="36">
        <f t="shared" si="5"/>
        <v>12922543</v>
      </c>
      <c r="S13" s="36">
        <f t="shared" si="5"/>
        <v>12922543</v>
      </c>
      <c r="T13" s="36">
        <f t="shared" si="5"/>
        <v>12922543</v>
      </c>
      <c r="U13" s="36">
        <f t="shared" si="5"/>
        <v>12922543</v>
      </c>
      <c r="V13" s="36">
        <f t="shared" si="5"/>
        <v>12922534</v>
      </c>
      <c r="W13" s="40" t="s">
        <v>20</v>
      </c>
      <c r="X13" s="40" t="s">
        <v>21</v>
      </c>
    </row>
    <row r="14" spans="1:24" s="5" customFormat="1" ht="12.75" x14ac:dyDescent="0.25">
      <c r="A14" s="96">
        <v>3</v>
      </c>
      <c r="B14" s="104"/>
      <c r="C14" s="113"/>
      <c r="D14" s="81"/>
      <c r="E14" s="33">
        <v>13.000999999999999</v>
      </c>
      <c r="F14" s="135" t="s">
        <v>29</v>
      </c>
      <c r="G14" s="135"/>
      <c r="H14" s="135"/>
      <c r="I14" s="31"/>
      <c r="J14" s="34">
        <f t="shared" si="1"/>
        <v>67252367</v>
      </c>
      <c r="K14" s="34">
        <v>0</v>
      </c>
      <c r="L14" s="34">
        <v>6113852</v>
      </c>
      <c r="M14" s="34">
        <v>6113852</v>
      </c>
      <c r="N14" s="34">
        <v>6113852</v>
      </c>
      <c r="O14" s="34">
        <v>6113852</v>
      </c>
      <c r="P14" s="34">
        <v>6113852</v>
      </c>
      <c r="Q14" s="34">
        <v>6113852</v>
      </c>
      <c r="R14" s="34">
        <v>6113852</v>
      </c>
      <c r="S14" s="34">
        <v>6113852</v>
      </c>
      <c r="T14" s="34">
        <v>6113852</v>
      </c>
      <c r="U14" s="34">
        <v>6113852</v>
      </c>
      <c r="V14" s="34">
        <v>6113847</v>
      </c>
      <c r="W14" s="35" t="s">
        <v>20</v>
      </c>
      <c r="X14" s="35" t="s">
        <v>21</v>
      </c>
    </row>
    <row r="15" spans="1:24" s="5" customFormat="1" ht="12.75" x14ac:dyDescent="0.25">
      <c r="A15" s="96">
        <v>3</v>
      </c>
      <c r="B15" s="104"/>
      <c r="C15" s="113"/>
      <c r="D15" s="32"/>
      <c r="E15" s="33">
        <v>13.002000000000001</v>
      </c>
      <c r="F15" s="135" t="s">
        <v>30</v>
      </c>
      <c r="G15" s="135"/>
      <c r="H15" s="135"/>
      <c r="I15" s="31"/>
      <c r="J15" s="34">
        <f>SUM(K15:V15)</f>
        <v>74895606</v>
      </c>
      <c r="K15" s="34">
        <v>0</v>
      </c>
      <c r="L15" s="34">
        <v>0</v>
      </c>
      <c r="M15" s="34">
        <v>0</v>
      </c>
      <c r="N15" s="34">
        <v>20426082</v>
      </c>
      <c r="O15" s="34">
        <v>6808691</v>
      </c>
      <c r="P15" s="34">
        <v>6808691</v>
      </c>
      <c r="Q15" s="34">
        <v>6808691</v>
      </c>
      <c r="R15" s="34">
        <v>6808691</v>
      </c>
      <c r="S15" s="34">
        <v>6808691</v>
      </c>
      <c r="T15" s="34">
        <v>6808691</v>
      </c>
      <c r="U15" s="34">
        <v>6808691</v>
      </c>
      <c r="V15" s="34">
        <v>6808687</v>
      </c>
      <c r="W15" s="35" t="s">
        <v>20</v>
      </c>
      <c r="X15" s="35" t="s">
        <v>21</v>
      </c>
    </row>
    <row r="16" spans="1:24" x14ac:dyDescent="0.25">
      <c r="A16" s="98">
        <v>2</v>
      </c>
      <c r="B16" s="106"/>
      <c r="C16" s="114"/>
      <c r="D16" s="41">
        <v>14</v>
      </c>
      <c r="E16" s="136" t="s">
        <v>31</v>
      </c>
      <c r="F16" s="136"/>
      <c r="G16" s="136"/>
      <c r="H16" s="136"/>
      <c r="I16" s="28"/>
      <c r="J16" s="29">
        <f t="shared" si="1"/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30" t="s">
        <v>20</v>
      </c>
      <c r="X16" s="30" t="s">
        <v>21</v>
      </c>
    </row>
    <row r="17" spans="1:24" x14ac:dyDescent="0.25">
      <c r="A17" s="98">
        <v>2</v>
      </c>
      <c r="B17" s="106"/>
      <c r="C17" s="114"/>
      <c r="D17" s="41">
        <v>15</v>
      </c>
      <c r="E17" s="137" t="s">
        <v>32</v>
      </c>
      <c r="F17" s="137"/>
      <c r="G17" s="137"/>
      <c r="H17" s="137"/>
      <c r="I17" s="28"/>
      <c r="J17" s="29">
        <f t="shared" si="1"/>
        <v>3579084380</v>
      </c>
      <c r="K17" s="29">
        <f>+K18</f>
        <v>402804545</v>
      </c>
      <c r="L17" s="29">
        <f t="shared" ref="L17:V17" si="6">+L18</f>
        <v>298533993</v>
      </c>
      <c r="M17" s="29">
        <f t="shared" si="6"/>
        <v>275754675</v>
      </c>
      <c r="N17" s="29">
        <f t="shared" si="6"/>
        <v>287791392</v>
      </c>
      <c r="O17" s="29">
        <f t="shared" si="6"/>
        <v>272495884</v>
      </c>
      <c r="P17" s="29">
        <f t="shared" si="6"/>
        <v>303386156</v>
      </c>
      <c r="Q17" s="29">
        <f t="shared" si="6"/>
        <v>285989337</v>
      </c>
      <c r="R17" s="29">
        <f t="shared" si="6"/>
        <v>289391630</v>
      </c>
      <c r="S17" s="29">
        <f t="shared" si="6"/>
        <v>285776775</v>
      </c>
      <c r="T17" s="29">
        <f t="shared" si="6"/>
        <v>282860145</v>
      </c>
      <c r="U17" s="29">
        <f t="shared" si="6"/>
        <v>288971001</v>
      </c>
      <c r="V17" s="29">
        <f t="shared" si="6"/>
        <v>305328847</v>
      </c>
      <c r="W17" s="30" t="s">
        <v>20</v>
      </c>
      <c r="X17" s="30" t="s">
        <v>21</v>
      </c>
    </row>
    <row r="18" spans="1:24" s="6" customFormat="1" ht="12.75" x14ac:dyDescent="0.25">
      <c r="A18" s="97">
        <v>3</v>
      </c>
      <c r="B18" s="105"/>
      <c r="C18" s="115"/>
      <c r="D18" s="65"/>
      <c r="E18" s="64">
        <v>15.000999999999999</v>
      </c>
      <c r="F18" s="138" t="s">
        <v>33</v>
      </c>
      <c r="G18" s="138"/>
      <c r="H18" s="138"/>
      <c r="I18" s="45"/>
      <c r="J18" s="37">
        <f t="shared" si="1"/>
        <v>3579084380</v>
      </c>
      <c r="K18" s="37">
        <v>402804545</v>
      </c>
      <c r="L18" s="37">
        <v>298533993</v>
      </c>
      <c r="M18" s="37">
        <v>275754675</v>
      </c>
      <c r="N18" s="37">
        <v>287791392</v>
      </c>
      <c r="O18" s="37">
        <v>272495884</v>
      </c>
      <c r="P18" s="37">
        <v>303386156</v>
      </c>
      <c r="Q18" s="37">
        <v>285989337</v>
      </c>
      <c r="R18" s="37">
        <v>289391630</v>
      </c>
      <c r="S18" s="37">
        <v>285776775</v>
      </c>
      <c r="T18" s="37">
        <v>282860145</v>
      </c>
      <c r="U18" s="37">
        <v>288971001</v>
      </c>
      <c r="V18" s="37">
        <v>305328847</v>
      </c>
      <c r="W18" s="35" t="s">
        <v>20</v>
      </c>
      <c r="X18" s="35" t="s">
        <v>21</v>
      </c>
    </row>
    <row r="19" spans="1:24" x14ac:dyDescent="0.25">
      <c r="A19" s="95">
        <v>2</v>
      </c>
      <c r="B19" s="103"/>
      <c r="C19" s="114"/>
      <c r="D19" s="41">
        <v>16</v>
      </c>
      <c r="E19" s="137" t="s">
        <v>34</v>
      </c>
      <c r="F19" s="137"/>
      <c r="G19" s="137"/>
      <c r="H19" s="137"/>
      <c r="I19" s="28"/>
      <c r="J19" s="29">
        <f t="shared" si="1"/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30" t="s">
        <v>20</v>
      </c>
      <c r="X19" s="30" t="s">
        <v>21</v>
      </c>
    </row>
    <row r="20" spans="1:24" x14ac:dyDescent="0.25">
      <c r="A20" s="95">
        <v>2</v>
      </c>
      <c r="B20" s="103"/>
      <c r="C20" s="114"/>
      <c r="D20" s="41">
        <v>17</v>
      </c>
      <c r="E20" s="141" t="s">
        <v>35</v>
      </c>
      <c r="F20" s="141"/>
      <c r="G20" s="141"/>
      <c r="H20" s="141"/>
      <c r="I20" s="28"/>
      <c r="J20" s="29">
        <f t="shared" si="1"/>
        <v>28515863</v>
      </c>
      <c r="K20" s="29">
        <f>SUM(K21:K23)</f>
        <v>2547022</v>
      </c>
      <c r="L20" s="29">
        <f t="shared" ref="L20:V20" si="7">SUM(L21:L23)</f>
        <v>2047170</v>
      </c>
      <c r="M20" s="29">
        <f t="shared" si="7"/>
        <v>4175777</v>
      </c>
      <c r="N20" s="29">
        <f t="shared" si="7"/>
        <v>2308819</v>
      </c>
      <c r="O20" s="29">
        <f t="shared" si="7"/>
        <v>2254612</v>
      </c>
      <c r="P20" s="29">
        <f t="shared" si="7"/>
        <v>2833646</v>
      </c>
      <c r="Q20" s="29">
        <f t="shared" si="7"/>
        <v>2740140</v>
      </c>
      <c r="R20" s="29">
        <f t="shared" si="7"/>
        <v>1764657</v>
      </c>
      <c r="S20" s="29">
        <f t="shared" si="7"/>
        <v>2026346</v>
      </c>
      <c r="T20" s="29">
        <f t="shared" si="7"/>
        <v>2337456</v>
      </c>
      <c r="U20" s="29">
        <f t="shared" si="7"/>
        <v>1853316</v>
      </c>
      <c r="V20" s="36">
        <f t="shared" si="7"/>
        <v>1626902</v>
      </c>
      <c r="W20" s="30" t="s">
        <v>20</v>
      </c>
      <c r="X20" s="30" t="s">
        <v>21</v>
      </c>
    </row>
    <row r="21" spans="1:24" s="6" customFormat="1" ht="12.75" x14ac:dyDescent="0.25">
      <c r="A21" s="97">
        <v>3</v>
      </c>
      <c r="B21" s="105"/>
      <c r="C21" s="115"/>
      <c r="D21" s="65"/>
      <c r="E21" s="64">
        <v>17.001000000000001</v>
      </c>
      <c r="F21" s="138" t="s">
        <v>36</v>
      </c>
      <c r="G21" s="138"/>
      <c r="H21" s="142"/>
      <c r="I21" s="45"/>
      <c r="J21" s="37">
        <f t="shared" si="1"/>
        <v>19955505</v>
      </c>
      <c r="K21" s="37">
        <v>1883901</v>
      </c>
      <c r="L21" s="37">
        <v>1447768</v>
      </c>
      <c r="M21" s="37">
        <v>2674597</v>
      </c>
      <c r="N21" s="37">
        <v>1543067</v>
      </c>
      <c r="O21" s="37">
        <v>1530843</v>
      </c>
      <c r="P21" s="37">
        <v>2094342</v>
      </c>
      <c r="Q21" s="37">
        <v>1975961</v>
      </c>
      <c r="R21" s="37">
        <v>1205844</v>
      </c>
      <c r="S21" s="37">
        <v>1510030</v>
      </c>
      <c r="T21" s="37">
        <v>1639207</v>
      </c>
      <c r="U21" s="37">
        <v>1321961</v>
      </c>
      <c r="V21" s="37">
        <v>1127984</v>
      </c>
      <c r="W21" s="35" t="s">
        <v>20</v>
      </c>
      <c r="X21" s="35" t="s">
        <v>21</v>
      </c>
    </row>
    <row r="22" spans="1:24" s="6" customFormat="1" ht="12.75" x14ac:dyDescent="0.25">
      <c r="A22" s="97">
        <v>3</v>
      </c>
      <c r="B22" s="105"/>
      <c r="C22" s="115"/>
      <c r="D22" s="73"/>
      <c r="E22" s="64">
        <v>17.001999999999999</v>
      </c>
      <c r="F22" s="138" t="s">
        <v>37</v>
      </c>
      <c r="G22" s="138"/>
      <c r="H22" s="142"/>
      <c r="I22" s="45"/>
      <c r="J22" s="37">
        <f t="shared" si="1"/>
        <v>5671582</v>
      </c>
      <c r="K22" s="37">
        <v>449863</v>
      </c>
      <c r="L22" s="37">
        <v>436841</v>
      </c>
      <c r="M22" s="37">
        <v>1032759</v>
      </c>
      <c r="N22" s="37">
        <v>556483</v>
      </c>
      <c r="O22" s="37">
        <v>416596</v>
      </c>
      <c r="P22" s="37">
        <v>510252</v>
      </c>
      <c r="Q22" s="37">
        <v>520051</v>
      </c>
      <c r="R22" s="37">
        <v>320020</v>
      </c>
      <c r="S22" s="37">
        <v>309048</v>
      </c>
      <c r="T22" s="37">
        <v>456143</v>
      </c>
      <c r="U22" s="37">
        <v>344780</v>
      </c>
      <c r="V22" s="37">
        <v>318746</v>
      </c>
      <c r="W22" s="35" t="s">
        <v>20</v>
      </c>
      <c r="X22" s="35" t="s">
        <v>21</v>
      </c>
    </row>
    <row r="23" spans="1:24" s="6" customFormat="1" ht="15" customHeight="1" x14ac:dyDescent="0.25">
      <c r="A23" s="97">
        <v>3</v>
      </c>
      <c r="B23" s="105"/>
      <c r="C23" s="115"/>
      <c r="D23" s="73"/>
      <c r="E23" s="64">
        <v>17.003</v>
      </c>
      <c r="F23" s="143" t="s">
        <v>38</v>
      </c>
      <c r="G23" s="143"/>
      <c r="H23" s="143"/>
      <c r="I23" s="45"/>
      <c r="J23" s="37">
        <f t="shared" si="1"/>
        <v>2888776</v>
      </c>
      <c r="K23" s="37">
        <v>213258</v>
      </c>
      <c r="L23" s="37">
        <v>162561</v>
      </c>
      <c r="M23" s="37">
        <v>468421</v>
      </c>
      <c r="N23" s="37">
        <v>209269</v>
      </c>
      <c r="O23" s="37">
        <v>307173</v>
      </c>
      <c r="P23" s="37">
        <v>229052</v>
      </c>
      <c r="Q23" s="37">
        <v>244128</v>
      </c>
      <c r="R23" s="37">
        <v>238793</v>
      </c>
      <c r="S23" s="37">
        <v>207268</v>
      </c>
      <c r="T23" s="37">
        <v>242106</v>
      </c>
      <c r="U23" s="37">
        <v>186575</v>
      </c>
      <c r="V23" s="37">
        <v>180172</v>
      </c>
      <c r="W23" s="35" t="s">
        <v>20</v>
      </c>
      <c r="X23" s="35" t="s">
        <v>21</v>
      </c>
    </row>
    <row r="24" spans="1:24" x14ac:dyDescent="0.25">
      <c r="A24" s="95">
        <v>2</v>
      </c>
      <c r="B24" s="103"/>
      <c r="C24" s="114"/>
      <c r="D24" s="41">
        <v>18</v>
      </c>
      <c r="E24" s="137" t="s">
        <v>39</v>
      </c>
      <c r="F24" s="137"/>
      <c r="G24" s="137"/>
      <c r="H24" s="137"/>
      <c r="I24" s="28"/>
      <c r="J24" s="29">
        <f t="shared" si="1"/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30" t="s">
        <v>20</v>
      </c>
      <c r="X24" s="30" t="s">
        <v>21</v>
      </c>
    </row>
    <row r="25" spans="1:24" ht="30.75" customHeight="1" x14ac:dyDescent="0.25">
      <c r="A25" s="95">
        <v>2</v>
      </c>
      <c r="B25" s="103"/>
      <c r="C25" s="114"/>
      <c r="D25" s="41">
        <v>19</v>
      </c>
      <c r="E25" s="136" t="s">
        <v>40</v>
      </c>
      <c r="F25" s="136"/>
      <c r="G25" s="136"/>
      <c r="H25" s="136"/>
      <c r="I25" s="28"/>
      <c r="J25" s="29">
        <f t="shared" si="1"/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30" t="s">
        <v>20</v>
      </c>
      <c r="X25" s="30" t="s">
        <v>21</v>
      </c>
    </row>
    <row r="26" spans="1:24" s="4" customFormat="1" ht="15.75" x14ac:dyDescent="0.25">
      <c r="A26" s="94">
        <v>1</v>
      </c>
      <c r="B26" s="102"/>
      <c r="C26" s="111">
        <v>2</v>
      </c>
      <c r="D26" s="66" t="s">
        <v>41</v>
      </c>
      <c r="E26" s="21"/>
      <c r="F26" s="23"/>
      <c r="G26" s="23"/>
      <c r="H26" s="23"/>
      <c r="I26" s="23"/>
      <c r="J26" s="24">
        <f t="shared" si="1"/>
        <v>0</v>
      </c>
      <c r="K26" s="24">
        <f>SUM(K27:K31)</f>
        <v>0</v>
      </c>
      <c r="L26" s="24">
        <f t="shared" ref="L26:V26" si="8">SUM(L27:L31)</f>
        <v>0</v>
      </c>
      <c r="M26" s="24">
        <f t="shared" si="8"/>
        <v>0</v>
      </c>
      <c r="N26" s="24">
        <f t="shared" si="8"/>
        <v>0</v>
      </c>
      <c r="O26" s="24">
        <f t="shared" si="8"/>
        <v>0</v>
      </c>
      <c r="P26" s="24">
        <f t="shared" si="8"/>
        <v>0</v>
      </c>
      <c r="Q26" s="24">
        <f t="shared" si="8"/>
        <v>0</v>
      </c>
      <c r="R26" s="24">
        <f t="shared" si="8"/>
        <v>0</v>
      </c>
      <c r="S26" s="24">
        <f t="shared" si="8"/>
        <v>0</v>
      </c>
      <c r="T26" s="24">
        <f t="shared" si="8"/>
        <v>0</v>
      </c>
      <c r="U26" s="24">
        <f t="shared" si="8"/>
        <v>0</v>
      </c>
      <c r="V26" s="25">
        <f t="shared" si="8"/>
        <v>0</v>
      </c>
      <c r="W26" s="26" t="s">
        <v>20</v>
      </c>
      <c r="X26" s="26" t="s">
        <v>21</v>
      </c>
    </row>
    <row r="27" spans="1:24" ht="15" x14ac:dyDescent="0.25">
      <c r="A27" s="95">
        <v>2</v>
      </c>
      <c r="B27" s="103"/>
      <c r="C27" s="117"/>
      <c r="D27" s="41">
        <v>21</v>
      </c>
      <c r="E27" s="139" t="s">
        <v>42</v>
      </c>
      <c r="F27" s="139"/>
      <c r="G27" s="139"/>
      <c r="H27" s="139"/>
      <c r="I27" s="28"/>
      <c r="J27" s="29">
        <f t="shared" si="1"/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30" t="s">
        <v>20</v>
      </c>
      <c r="X27" s="30" t="s">
        <v>21</v>
      </c>
    </row>
    <row r="28" spans="1:24" ht="15" x14ac:dyDescent="0.25">
      <c r="A28" s="95">
        <v>2</v>
      </c>
      <c r="B28" s="103"/>
      <c r="C28" s="117"/>
      <c r="D28" s="41">
        <v>22</v>
      </c>
      <c r="E28" s="139" t="s">
        <v>43</v>
      </c>
      <c r="F28" s="139"/>
      <c r="G28" s="139"/>
      <c r="H28" s="139"/>
      <c r="I28" s="28"/>
      <c r="J28" s="29">
        <f t="shared" si="1"/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 t="s">
        <v>20</v>
      </c>
      <c r="X28" s="30" t="s">
        <v>21</v>
      </c>
    </row>
    <row r="29" spans="1:24" ht="15" x14ac:dyDescent="0.25">
      <c r="A29" s="95">
        <v>2</v>
      </c>
      <c r="B29" s="103"/>
      <c r="C29" s="117"/>
      <c r="D29" s="41">
        <v>23</v>
      </c>
      <c r="E29" s="139" t="s">
        <v>44</v>
      </c>
      <c r="F29" s="139"/>
      <c r="G29" s="139"/>
      <c r="H29" s="139"/>
      <c r="I29" s="28"/>
      <c r="J29" s="29">
        <f t="shared" si="1"/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 t="s">
        <v>20</v>
      </c>
      <c r="X29" s="30" t="s">
        <v>21</v>
      </c>
    </row>
    <row r="30" spans="1:24" ht="15" customHeight="1" x14ac:dyDescent="0.25">
      <c r="A30" s="95">
        <v>2</v>
      </c>
      <c r="B30" s="103"/>
      <c r="C30" s="117"/>
      <c r="D30" s="41">
        <v>24</v>
      </c>
      <c r="E30" s="139" t="s">
        <v>45</v>
      </c>
      <c r="F30" s="139"/>
      <c r="G30" s="139"/>
      <c r="H30" s="139"/>
      <c r="I30" s="28"/>
      <c r="J30" s="29">
        <f t="shared" si="1"/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30" t="s">
        <v>20</v>
      </c>
      <c r="X30" s="30" t="s">
        <v>21</v>
      </c>
    </row>
    <row r="31" spans="1:24" ht="15" x14ac:dyDescent="0.25">
      <c r="A31" s="95">
        <v>2</v>
      </c>
      <c r="B31" s="103"/>
      <c r="C31" s="117"/>
      <c r="D31" s="41">
        <v>25</v>
      </c>
      <c r="E31" s="139" t="s">
        <v>46</v>
      </c>
      <c r="F31" s="139"/>
      <c r="G31" s="139"/>
      <c r="H31" s="139"/>
      <c r="I31" s="28"/>
      <c r="J31" s="29">
        <f t="shared" si="1"/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30" t="s">
        <v>20</v>
      </c>
      <c r="X31" s="30" t="s">
        <v>21</v>
      </c>
    </row>
    <row r="32" spans="1:24" s="4" customFormat="1" ht="15.75" x14ac:dyDescent="0.25">
      <c r="A32" s="94">
        <v>1</v>
      </c>
      <c r="B32" s="102"/>
      <c r="C32" s="111">
        <v>3</v>
      </c>
      <c r="D32" s="66" t="s">
        <v>47</v>
      </c>
      <c r="E32" s="21"/>
      <c r="F32" s="23"/>
      <c r="G32" s="23"/>
      <c r="H32" s="23"/>
      <c r="I32" s="23"/>
      <c r="J32" s="24">
        <f t="shared" si="1"/>
        <v>0</v>
      </c>
      <c r="K32" s="24">
        <f>SUM(K33:K34)</f>
        <v>0</v>
      </c>
      <c r="L32" s="24">
        <f t="shared" ref="L32:V32" si="9">SUM(L33:L34)</f>
        <v>0</v>
      </c>
      <c r="M32" s="24">
        <f t="shared" si="9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Q32" s="24">
        <f t="shared" si="9"/>
        <v>0</v>
      </c>
      <c r="R32" s="24">
        <f t="shared" si="9"/>
        <v>0</v>
      </c>
      <c r="S32" s="24">
        <f t="shared" si="9"/>
        <v>0</v>
      </c>
      <c r="T32" s="24">
        <f t="shared" si="9"/>
        <v>0</v>
      </c>
      <c r="U32" s="24">
        <f t="shared" si="9"/>
        <v>0</v>
      </c>
      <c r="V32" s="25">
        <f t="shared" si="9"/>
        <v>0</v>
      </c>
      <c r="W32" s="26" t="s">
        <v>20</v>
      </c>
      <c r="X32" s="26" t="s">
        <v>21</v>
      </c>
    </row>
    <row r="33" spans="1:36" ht="15" customHeight="1" x14ac:dyDescent="0.25">
      <c r="A33" s="95">
        <v>2</v>
      </c>
      <c r="B33" s="103"/>
      <c r="C33" s="117"/>
      <c r="D33" s="41">
        <v>31</v>
      </c>
      <c r="E33" s="137" t="s">
        <v>48</v>
      </c>
      <c r="F33" s="137"/>
      <c r="G33" s="137"/>
      <c r="H33" s="137"/>
      <c r="I33" s="28"/>
      <c r="J33" s="29">
        <f t="shared" si="1"/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30" t="s">
        <v>20</v>
      </c>
      <c r="X33" s="30" t="s">
        <v>21</v>
      </c>
    </row>
    <row r="34" spans="1:36" ht="42" customHeight="1" x14ac:dyDescent="0.25">
      <c r="A34" s="95">
        <v>2</v>
      </c>
      <c r="B34" s="103"/>
      <c r="C34" s="117"/>
      <c r="D34" s="41">
        <v>39</v>
      </c>
      <c r="E34" s="145" t="s">
        <v>49</v>
      </c>
      <c r="F34" s="145"/>
      <c r="G34" s="145"/>
      <c r="H34" s="145"/>
      <c r="I34" s="28"/>
      <c r="J34" s="29">
        <f t="shared" si="1"/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0" t="s">
        <v>20</v>
      </c>
      <c r="X34" s="30" t="s">
        <v>21</v>
      </c>
    </row>
    <row r="35" spans="1:36" s="4" customFormat="1" ht="15.75" x14ac:dyDescent="0.25">
      <c r="A35" s="94">
        <v>1</v>
      </c>
      <c r="B35" s="102"/>
      <c r="C35" s="111">
        <v>4</v>
      </c>
      <c r="D35" s="66" t="s">
        <v>50</v>
      </c>
      <c r="E35" s="21"/>
      <c r="F35" s="21"/>
      <c r="G35" s="21"/>
      <c r="H35" s="22"/>
      <c r="I35" s="23"/>
      <c r="J35" s="24">
        <f t="shared" si="1"/>
        <v>2615517437</v>
      </c>
      <c r="K35" s="24">
        <f t="shared" ref="K35:V35" si="10">+K36+K37+K38+K113+K114+K118</f>
        <v>268424522</v>
      </c>
      <c r="L35" s="24">
        <f t="shared" si="10"/>
        <v>272146553</v>
      </c>
      <c r="M35" s="24">
        <f t="shared" si="10"/>
        <v>420281875</v>
      </c>
      <c r="N35" s="24">
        <f t="shared" si="10"/>
        <v>178238616</v>
      </c>
      <c r="O35" s="24">
        <f t="shared" si="10"/>
        <v>198578329</v>
      </c>
      <c r="P35" s="24">
        <f t="shared" si="10"/>
        <v>171230613</v>
      </c>
      <c r="Q35" s="24">
        <f t="shared" si="10"/>
        <v>197549005</v>
      </c>
      <c r="R35" s="24">
        <f t="shared" si="10"/>
        <v>246540073</v>
      </c>
      <c r="S35" s="24">
        <f t="shared" si="10"/>
        <v>173158960</v>
      </c>
      <c r="T35" s="24">
        <f t="shared" si="10"/>
        <v>126640440</v>
      </c>
      <c r="U35" s="24">
        <f t="shared" si="10"/>
        <v>204801466</v>
      </c>
      <c r="V35" s="24">
        <f t="shared" si="10"/>
        <v>157926985</v>
      </c>
      <c r="W35" s="26" t="s">
        <v>20</v>
      </c>
      <c r="X35" s="26" t="s">
        <v>21</v>
      </c>
    </row>
    <row r="36" spans="1:36" ht="29.25" customHeight="1" x14ac:dyDescent="0.25">
      <c r="A36" s="95">
        <v>2</v>
      </c>
      <c r="B36" s="103"/>
      <c r="C36" s="114"/>
      <c r="D36" s="42">
        <v>41</v>
      </c>
      <c r="E36" s="136" t="s">
        <v>51</v>
      </c>
      <c r="F36" s="136"/>
      <c r="G36" s="136"/>
      <c r="H36" s="136"/>
      <c r="I36" s="28"/>
      <c r="J36" s="29">
        <f>SUM(K36:V36)</f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30" t="s">
        <v>20</v>
      </c>
      <c r="X36" s="30" t="s">
        <v>21</v>
      </c>
    </row>
    <row r="37" spans="1:36" x14ac:dyDescent="0.25">
      <c r="A37" s="95">
        <v>2</v>
      </c>
      <c r="B37" s="103"/>
      <c r="C37" s="114"/>
      <c r="D37" s="42">
        <v>42</v>
      </c>
      <c r="E37" s="137" t="s">
        <v>52</v>
      </c>
      <c r="F37" s="137"/>
      <c r="G37" s="137"/>
      <c r="H37" s="137"/>
      <c r="I37" s="28"/>
      <c r="J37" s="29">
        <f t="shared" si="1"/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30" t="s">
        <v>20</v>
      </c>
      <c r="X37" s="30" t="s">
        <v>21</v>
      </c>
    </row>
    <row r="38" spans="1:36" x14ac:dyDescent="0.25">
      <c r="A38" s="95">
        <v>2</v>
      </c>
      <c r="B38" s="103"/>
      <c r="C38" s="114"/>
      <c r="D38" s="42">
        <v>43</v>
      </c>
      <c r="E38" s="137" t="s">
        <v>53</v>
      </c>
      <c r="F38" s="137"/>
      <c r="G38" s="137"/>
      <c r="H38" s="137"/>
      <c r="I38" s="28"/>
      <c r="J38" s="29">
        <f t="shared" si="1"/>
        <v>2604824043</v>
      </c>
      <c r="K38" s="29">
        <f t="shared" ref="K38:V38" si="11">SUM(K39,K68,K69,K110)</f>
        <v>266996175</v>
      </c>
      <c r="L38" s="29">
        <f t="shared" si="11"/>
        <v>271295942</v>
      </c>
      <c r="M38" s="29">
        <f t="shared" si="11"/>
        <v>418436593</v>
      </c>
      <c r="N38" s="29">
        <f t="shared" si="11"/>
        <v>177211918</v>
      </c>
      <c r="O38" s="29">
        <f t="shared" si="11"/>
        <v>198062770</v>
      </c>
      <c r="P38" s="29">
        <f t="shared" si="11"/>
        <v>170795536</v>
      </c>
      <c r="Q38" s="29">
        <f t="shared" si="11"/>
        <v>195985332</v>
      </c>
      <c r="R38" s="29">
        <f t="shared" si="11"/>
        <v>245818518</v>
      </c>
      <c r="S38" s="29">
        <f t="shared" si="11"/>
        <v>172685346</v>
      </c>
      <c r="T38" s="29">
        <f t="shared" si="11"/>
        <v>126202042</v>
      </c>
      <c r="U38" s="29">
        <f t="shared" si="11"/>
        <v>203915259</v>
      </c>
      <c r="V38" s="36">
        <f t="shared" si="11"/>
        <v>157418612</v>
      </c>
      <c r="W38" s="30" t="s">
        <v>20</v>
      </c>
      <c r="X38" s="30" t="s">
        <v>21</v>
      </c>
    </row>
    <row r="39" spans="1:36" s="6" customFormat="1" ht="12.75" x14ac:dyDescent="0.25">
      <c r="A39" s="97">
        <v>3</v>
      </c>
      <c r="B39" s="105"/>
      <c r="C39" s="115"/>
      <c r="D39" s="43"/>
      <c r="E39" s="44">
        <v>43.000999999999998</v>
      </c>
      <c r="F39" s="146" t="s">
        <v>54</v>
      </c>
      <c r="G39" s="147"/>
      <c r="H39" s="147"/>
      <c r="I39" s="45"/>
      <c r="J39" s="37">
        <f t="shared" si="1"/>
        <v>2173834157</v>
      </c>
      <c r="K39" s="37">
        <f>SUM(K40,K42:K43,K46:K56,K64:K67)</f>
        <v>201778746</v>
      </c>
      <c r="L39" s="37">
        <f t="shared" ref="L39:V39" si="12">SUM(L40,L42:L43,L46:L56,L64:L67)</f>
        <v>234403851</v>
      </c>
      <c r="M39" s="37">
        <f t="shared" si="12"/>
        <v>401755505</v>
      </c>
      <c r="N39" s="37">
        <f t="shared" si="12"/>
        <v>148664439</v>
      </c>
      <c r="O39" s="37">
        <f t="shared" si="12"/>
        <v>149857816</v>
      </c>
      <c r="P39" s="37">
        <f t="shared" si="12"/>
        <v>142572011</v>
      </c>
      <c r="Q39" s="37">
        <f t="shared" si="12"/>
        <v>147930705</v>
      </c>
      <c r="R39" s="37">
        <f t="shared" si="12"/>
        <v>169323897</v>
      </c>
      <c r="S39" s="37">
        <f t="shared" si="12"/>
        <v>137285514</v>
      </c>
      <c r="T39" s="37">
        <f t="shared" si="12"/>
        <v>112272152</v>
      </c>
      <c r="U39" s="37">
        <f t="shared" si="12"/>
        <v>186627769</v>
      </c>
      <c r="V39" s="37">
        <f t="shared" si="12"/>
        <v>141361752</v>
      </c>
      <c r="W39" s="38" t="s">
        <v>20</v>
      </c>
      <c r="X39" s="38" t="s">
        <v>21</v>
      </c>
    </row>
    <row r="40" spans="1:36" s="8" customFormat="1" ht="15" hidden="1" customHeight="1" x14ac:dyDescent="0.25">
      <c r="A40" s="99">
        <v>4</v>
      </c>
      <c r="B40" s="107"/>
      <c r="C40" s="118"/>
      <c r="D40" s="47"/>
      <c r="E40" s="46"/>
      <c r="F40" s="48" t="s">
        <v>55</v>
      </c>
      <c r="G40" s="148" t="s">
        <v>56</v>
      </c>
      <c r="H40" s="148"/>
      <c r="I40" s="46"/>
      <c r="J40" s="49">
        <f t="shared" si="1"/>
        <v>4975531</v>
      </c>
      <c r="K40" s="50">
        <f>+K41</f>
        <v>201445</v>
      </c>
      <c r="L40" s="50">
        <f t="shared" ref="L40:V40" si="13">+L41</f>
        <v>329790</v>
      </c>
      <c r="M40" s="50">
        <f t="shared" si="13"/>
        <v>445615</v>
      </c>
      <c r="N40" s="50">
        <f t="shared" si="13"/>
        <v>388345</v>
      </c>
      <c r="O40" s="50">
        <f t="shared" si="13"/>
        <v>419808</v>
      </c>
      <c r="P40" s="50">
        <f t="shared" si="13"/>
        <v>501151</v>
      </c>
      <c r="Q40" s="50">
        <f t="shared" si="13"/>
        <v>316772</v>
      </c>
      <c r="R40" s="50">
        <f t="shared" si="13"/>
        <v>498186</v>
      </c>
      <c r="S40" s="50">
        <f t="shared" si="13"/>
        <v>364491</v>
      </c>
      <c r="T40" s="50">
        <f t="shared" si="13"/>
        <v>595710</v>
      </c>
      <c r="U40" s="50">
        <f t="shared" si="13"/>
        <v>440723</v>
      </c>
      <c r="V40" s="50">
        <f t="shared" si="13"/>
        <v>473495</v>
      </c>
      <c r="W40" s="51" t="s">
        <v>20</v>
      </c>
      <c r="X40" s="51" t="s">
        <v>21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s="10" customFormat="1" ht="12" hidden="1" customHeight="1" x14ac:dyDescent="0.25">
      <c r="A41" s="100">
        <v>5</v>
      </c>
      <c r="B41" s="108"/>
      <c r="C41" s="119"/>
      <c r="D41" s="53"/>
      <c r="E41" s="52"/>
      <c r="F41" s="54"/>
      <c r="G41" s="55" t="s">
        <v>57</v>
      </c>
      <c r="H41" s="56" t="s">
        <v>58</v>
      </c>
      <c r="I41" s="52"/>
      <c r="J41" s="57">
        <f t="shared" si="1"/>
        <v>4975531</v>
      </c>
      <c r="K41" s="57">
        <v>201445</v>
      </c>
      <c r="L41" s="57">
        <v>329790</v>
      </c>
      <c r="M41" s="57">
        <v>445615</v>
      </c>
      <c r="N41" s="57">
        <v>388345</v>
      </c>
      <c r="O41" s="57">
        <v>419808</v>
      </c>
      <c r="P41" s="57">
        <v>501151</v>
      </c>
      <c r="Q41" s="57">
        <v>316772</v>
      </c>
      <c r="R41" s="57">
        <v>498186</v>
      </c>
      <c r="S41" s="58">
        <v>364491</v>
      </c>
      <c r="T41" s="58">
        <v>595710</v>
      </c>
      <c r="U41" s="57">
        <v>440723</v>
      </c>
      <c r="V41" s="57">
        <v>473495</v>
      </c>
      <c r="W41" s="59" t="s">
        <v>20</v>
      </c>
      <c r="X41" s="59" t="s">
        <v>21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s="8" customFormat="1" ht="12" hidden="1" customHeight="1" x14ac:dyDescent="0.25">
      <c r="A42" s="99">
        <v>4</v>
      </c>
      <c r="B42" s="107"/>
      <c r="C42" s="118"/>
      <c r="D42" s="47"/>
      <c r="E42" s="46"/>
      <c r="F42" s="48" t="s">
        <v>59</v>
      </c>
      <c r="G42" s="144" t="s">
        <v>60</v>
      </c>
      <c r="H42" s="144"/>
      <c r="I42" s="46"/>
      <c r="J42" s="49">
        <f t="shared" si="1"/>
        <v>183584253</v>
      </c>
      <c r="K42" s="50">
        <v>15837855</v>
      </c>
      <c r="L42" s="50">
        <v>15558617</v>
      </c>
      <c r="M42" s="50">
        <v>13671113</v>
      </c>
      <c r="N42" s="50">
        <v>13013824</v>
      </c>
      <c r="O42" s="50">
        <v>14142477</v>
      </c>
      <c r="P42" s="50">
        <v>12401806</v>
      </c>
      <c r="Q42" s="50">
        <v>20205089</v>
      </c>
      <c r="R42" s="50">
        <v>24171436</v>
      </c>
      <c r="S42" s="50">
        <v>14920251</v>
      </c>
      <c r="T42" s="50">
        <v>11200148</v>
      </c>
      <c r="U42" s="50">
        <v>15711153</v>
      </c>
      <c r="V42" s="50">
        <v>12750484</v>
      </c>
      <c r="W42" s="51" t="s">
        <v>20</v>
      </c>
      <c r="X42" s="51" t="s">
        <v>21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8" customFormat="1" ht="12" hidden="1" customHeight="1" x14ac:dyDescent="0.25">
      <c r="A43" s="99">
        <v>4</v>
      </c>
      <c r="B43" s="107"/>
      <c r="C43" s="118"/>
      <c r="D43" s="47"/>
      <c r="E43" s="46"/>
      <c r="F43" s="48" t="s">
        <v>61</v>
      </c>
      <c r="G43" s="144" t="s">
        <v>62</v>
      </c>
      <c r="H43" s="144"/>
      <c r="I43" s="46"/>
      <c r="J43" s="49">
        <f t="shared" si="1"/>
        <v>1452228204</v>
      </c>
      <c r="K43" s="50">
        <f>+K44+K45</f>
        <v>136041246</v>
      </c>
      <c r="L43" s="50">
        <f t="shared" ref="L43:V43" si="14">+L44+L45</f>
        <v>178460268</v>
      </c>
      <c r="M43" s="50">
        <f t="shared" si="14"/>
        <v>342929119</v>
      </c>
      <c r="N43" s="50">
        <f t="shared" si="14"/>
        <v>91661293</v>
      </c>
      <c r="O43" s="50">
        <f t="shared" si="14"/>
        <v>98460537</v>
      </c>
      <c r="P43" s="50">
        <f t="shared" si="14"/>
        <v>92989114</v>
      </c>
      <c r="Q43" s="50">
        <f t="shared" si="14"/>
        <v>93956439</v>
      </c>
      <c r="R43" s="50">
        <f t="shared" si="14"/>
        <v>98353927</v>
      </c>
      <c r="S43" s="50">
        <f t="shared" si="14"/>
        <v>84570497</v>
      </c>
      <c r="T43" s="50">
        <f t="shared" si="14"/>
        <v>67792296</v>
      </c>
      <c r="U43" s="50">
        <f t="shared" si="14"/>
        <v>96341085</v>
      </c>
      <c r="V43" s="50">
        <f t="shared" si="14"/>
        <v>70672383</v>
      </c>
      <c r="W43" s="51" t="s">
        <v>20</v>
      </c>
      <c r="X43" s="51" t="s">
        <v>21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10" customFormat="1" ht="11.25" hidden="1" x14ac:dyDescent="0.25">
      <c r="A44" s="100"/>
      <c r="B44" s="108"/>
      <c r="C44" s="119"/>
      <c r="D44" s="53"/>
      <c r="E44" s="52"/>
      <c r="F44" s="54"/>
      <c r="G44" s="55" t="s">
        <v>63</v>
      </c>
      <c r="H44" s="56" t="s">
        <v>64</v>
      </c>
      <c r="I44" s="52"/>
      <c r="J44" s="57">
        <f t="shared" si="1"/>
        <v>923151675</v>
      </c>
      <c r="K44" s="57">
        <v>99538015</v>
      </c>
      <c r="L44" s="57">
        <v>133164488</v>
      </c>
      <c r="M44" s="57">
        <v>297496527</v>
      </c>
      <c r="N44" s="57">
        <v>42963921</v>
      </c>
      <c r="O44" s="57">
        <v>44839763</v>
      </c>
      <c r="P44" s="57">
        <v>45311098</v>
      </c>
      <c r="Q44" s="57">
        <v>51699330</v>
      </c>
      <c r="R44" s="57">
        <v>50790984</v>
      </c>
      <c r="S44" s="58">
        <v>40212752</v>
      </c>
      <c r="T44" s="58">
        <v>39987464</v>
      </c>
      <c r="U44" s="57">
        <v>39290891</v>
      </c>
      <c r="V44" s="57">
        <v>37856442</v>
      </c>
      <c r="W44" s="59" t="s">
        <v>20</v>
      </c>
      <c r="X44" s="59" t="s">
        <v>21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s="10" customFormat="1" ht="33.75" hidden="1" x14ac:dyDescent="0.25">
      <c r="A45" s="100">
        <v>5</v>
      </c>
      <c r="B45" s="108"/>
      <c r="C45" s="119"/>
      <c r="D45" s="53"/>
      <c r="E45" s="52"/>
      <c r="F45" s="54"/>
      <c r="G45" s="55" t="s">
        <v>65</v>
      </c>
      <c r="H45" s="56" t="s">
        <v>66</v>
      </c>
      <c r="I45" s="52"/>
      <c r="J45" s="57">
        <f>SUM(K45:V45)</f>
        <v>529076529</v>
      </c>
      <c r="K45" s="57">
        <v>36503231</v>
      </c>
      <c r="L45" s="57">
        <v>45295780</v>
      </c>
      <c r="M45" s="57">
        <v>45432592</v>
      </c>
      <c r="N45" s="57">
        <v>48697372</v>
      </c>
      <c r="O45" s="57">
        <v>53620774</v>
      </c>
      <c r="P45" s="57">
        <v>47678016</v>
      </c>
      <c r="Q45" s="57">
        <v>42257109</v>
      </c>
      <c r="R45" s="57">
        <v>47562943</v>
      </c>
      <c r="S45" s="58">
        <v>44357745</v>
      </c>
      <c r="T45" s="58">
        <v>27804832</v>
      </c>
      <c r="U45" s="57">
        <v>57050194</v>
      </c>
      <c r="V45" s="57">
        <v>32815941</v>
      </c>
      <c r="W45" s="59" t="s">
        <v>20</v>
      </c>
      <c r="X45" s="59" t="s">
        <v>21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s="8" customFormat="1" ht="12" hidden="1" customHeight="1" x14ac:dyDescent="0.25">
      <c r="A46" s="99">
        <v>4</v>
      </c>
      <c r="B46" s="107"/>
      <c r="C46" s="118"/>
      <c r="D46" s="47"/>
      <c r="E46" s="46"/>
      <c r="F46" s="48" t="s">
        <v>67</v>
      </c>
      <c r="G46" s="144" t="s">
        <v>68</v>
      </c>
      <c r="H46" s="144"/>
      <c r="I46" s="46"/>
      <c r="J46" s="49">
        <f t="shared" si="1"/>
        <v>19014525</v>
      </c>
      <c r="K46" s="50">
        <v>2305996</v>
      </c>
      <c r="L46" s="50">
        <v>1400558</v>
      </c>
      <c r="M46" s="50">
        <v>1699918</v>
      </c>
      <c r="N46" s="50">
        <v>1473613</v>
      </c>
      <c r="O46" s="50">
        <v>2101670</v>
      </c>
      <c r="P46" s="50">
        <v>1556754</v>
      </c>
      <c r="Q46" s="50">
        <v>1335892</v>
      </c>
      <c r="R46" s="50">
        <v>1476843</v>
      </c>
      <c r="S46" s="50">
        <v>1292718</v>
      </c>
      <c r="T46" s="50">
        <v>1514998</v>
      </c>
      <c r="U46" s="50">
        <v>1626504</v>
      </c>
      <c r="V46" s="50">
        <v>1229061</v>
      </c>
      <c r="W46" s="51" t="s">
        <v>20</v>
      </c>
      <c r="X46" s="51" t="s">
        <v>21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s="8" customFormat="1" ht="12" hidden="1" x14ac:dyDescent="0.25">
      <c r="A47" s="99">
        <v>4</v>
      </c>
      <c r="B47" s="107"/>
      <c r="C47" s="118"/>
      <c r="D47" s="47"/>
      <c r="E47" s="46"/>
      <c r="F47" s="48" t="s">
        <v>69</v>
      </c>
      <c r="G47" s="144" t="s">
        <v>70</v>
      </c>
      <c r="H47" s="144"/>
      <c r="I47" s="46"/>
      <c r="J47" s="49">
        <f t="shared" si="1"/>
        <v>65520003.000000007</v>
      </c>
      <c r="K47" s="50">
        <v>6326665</v>
      </c>
      <c r="L47" s="50">
        <v>4146615</v>
      </c>
      <c r="M47" s="50">
        <v>2035887</v>
      </c>
      <c r="N47" s="50">
        <v>4694734</v>
      </c>
      <c r="O47" s="50">
        <v>7279530</v>
      </c>
      <c r="P47" s="50">
        <v>7316965</v>
      </c>
      <c r="Q47" s="50">
        <v>3921136</v>
      </c>
      <c r="R47" s="50">
        <v>5530924</v>
      </c>
      <c r="S47" s="50">
        <v>4558141</v>
      </c>
      <c r="T47" s="50">
        <v>4884137</v>
      </c>
      <c r="U47" s="50">
        <v>4676809</v>
      </c>
      <c r="V47" s="50">
        <v>10148460.000000007</v>
      </c>
      <c r="W47" s="51" t="s">
        <v>20</v>
      </c>
      <c r="X47" s="51" t="s">
        <v>21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s="8" customFormat="1" ht="12" hidden="1" customHeight="1" x14ac:dyDescent="0.25">
      <c r="A48" s="99">
        <v>4</v>
      </c>
      <c r="B48" s="107"/>
      <c r="C48" s="118"/>
      <c r="D48" s="47"/>
      <c r="E48" s="46"/>
      <c r="F48" s="48" t="s">
        <v>71</v>
      </c>
      <c r="G48" s="144" t="s">
        <v>72</v>
      </c>
      <c r="H48" s="144"/>
      <c r="I48" s="46"/>
      <c r="J48" s="49">
        <f t="shared" si="1"/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1" t="s">
        <v>20</v>
      </c>
      <c r="X48" s="51" t="s">
        <v>21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s="8" customFormat="1" ht="12" hidden="1" customHeight="1" x14ac:dyDescent="0.25">
      <c r="A49" s="99">
        <v>4</v>
      </c>
      <c r="B49" s="107"/>
      <c r="C49" s="118"/>
      <c r="D49" s="47"/>
      <c r="E49" s="46"/>
      <c r="F49" s="48" t="s">
        <v>73</v>
      </c>
      <c r="G49" s="144" t="s">
        <v>74</v>
      </c>
      <c r="H49" s="144"/>
      <c r="I49" s="46"/>
      <c r="J49" s="49">
        <f t="shared" si="1"/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1" t="s">
        <v>20</v>
      </c>
      <c r="X49" s="51" t="s">
        <v>21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s="8" customFormat="1" ht="12" hidden="1" customHeight="1" x14ac:dyDescent="0.25">
      <c r="A50" s="99">
        <v>4</v>
      </c>
      <c r="B50" s="107"/>
      <c r="C50" s="118"/>
      <c r="D50" s="47"/>
      <c r="E50" s="46"/>
      <c r="F50" s="48" t="s">
        <v>75</v>
      </c>
      <c r="G50" s="144" t="s">
        <v>76</v>
      </c>
      <c r="H50" s="144"/>
      <c r="I50" s="46"/>
      <c r="J50" s="49">
        <f t="shared" si="1"/>
        <v>3095463</v>
      </c>
      <c r="K50" s="50">
        <v>429142</v>
      </c>
      <c r="L50" s="50">
        <v>53042</v>
      </c>
      <c r="M50" s="50">
        <v>217942</v>
      </c>
      <c r="N50" s="50">
        <v>357974</v>
      </c>
      <c r="O50" s="50">
        <v>76702</v>
      </c>
      <c r="P50" s="50">
        <v>275579</v>
      </c>
      <c r="Q50" s="50">
        <v>637953</v>
      </c>
      <c r="R50" s="50">
        <v>202504</v>
      </c>
      <c r="S50" s="50">
        <v>472292</v>
      </c>
      <c r="T50" s="50">
        <v>127408</v>
      </c>
      <c r="U50" s="50">
        <v>156903</v>
      </c>
      <c r="V50" s="50">
        <v>88022</v>
      </c>
      <c r="W50" s="51" t="s">
        <v>20</v>
      </c>
      <c r="X50" s="51" t="s">
        <v>21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s="8" customFormat="1" ht="12" hidden="1" customHeight="1" x14ac:dyDescent="0.25">
      <c r="A51" s="99">
        <v>4</v>
      </c>
      <c r="B51" s="107"/>
      <c r="C51" s="118"/>
      <c r="D51" s="47"/>
      <c r="E51" s="46"/>
      <c r="F51" s="48" t="s">
        <v>77</v>
      </c>
      <c r="G51" s="144" t="s">
        <v>78</v>
      </c>
      <c r="H51" s="144"/>
      <c r="I51" s="46"/>
      <c r="J51" s="49">
        <f t="shared" si="1"/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1" t="s">
        <v>20</v>
      </c>
      <c r="X51" s="51" t="s">
        <v>21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8" customFormat="1" ht="12" hidden="1" customHeight="1" x14ac:dyDescent="0.25">
      <c r="A52" s="99">
        <v>4</v>
      </c>
      <c r="B52" s="107"/>
      <c r="C52" s="118"/>
      <c r="D52" s="47"/>
      <c r="E52" s="46"/>
      <c r="F52" s="48" t="s">
        <v>79</v>
      </c>
      <c r="G52" s="144" t="s">
        <v>80</v>
      </c>
      <c r="H52" s="144"/>
      <c r="I52" s="46"/>
      <c r="J52" s="49">
        <f t="shared" si="1"/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1" t="s">
        <v>20</v>
      </c>
      <c r="X52" s="51" t="s">
        <v>21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s="8" customFormat="1" ht="12" hidden="1" customHeight="1" x14ac:dyDescent="0.25">
      <c r="A53" s="99">
        <v>4</v>
      </c>
      <c r="B53" s="107"/>
      <c r="C53" s="118"/>
      <c r="D53" s="47"/>
      <c r="E53" s="46"/>
      <c r="F53" s="48" t="s">
        <v>81</v>
      </c>
      <c r="G53" s="144" t="s">
        <v>82</v>
      </c>
      <c r="H53" s="144"/>
      <c r="I53" s="46"/>
      <c r="J53" s="49">
        <f t="shared" si="1"/>
        <v>10822374</v>
      </c>
      <c r="K53" s="50">
        <v>658828</v>
      </c>
      <c r="L53" s="50">
        <v>399121</v>
      </c>
      <c r="M53" s="50">
        <v>970570</v>
      </c>
      <c r="N53" s="50">
        <v>1266089</v>
      </c>
      <c r="O53" s="50">
        <v>1299996</v>
      </c>
      <c r="P53" s="50">
        <v>634850</v>
      </c>
      <c r="Q53" s="50">
        <v>1620745</v>
      </c>
      <c r="R53" s="50">
        <v>578544</v>
      </c>
      <c r="S53" s="50">
        <v>863284</v>
      </c>
      <c r="T53" s="50">
        <v>767755</v>
      </c>
      <c r="U53" s="50">
        <v>893218</v>
      </c>
      <c r="V53" s="50">
        <v>869374</v>
      </c>
      <c r="W53" s="51" t="s">
        <v>20</v>
      </c>
      <c r="X53" s="51" t="s">
        <v>21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s="8" customFormat="1" ht="12" hidden="1" customHeight="1" x14ac:dyDescent="0.25">
      <c r="A54" s="99">
        <v>4</v>
      </c>
      <c r="B54" s="107"/>
      <c r="C54" s="118"/>
      <c r="D54" s="47"/>
      <c r="E54" s="46"/>
      <c r="F54" s="48" t="s">
        <v>83</v>
      </c>
      <c r="G54" s="144" t="s">
        <v>84</v>
      </c>
      <c r="H54" s="144"/>
      <c r="I54" s="46"/>
      <c r="J54" s="49">
        <f t="shared" si="1"/>
        <v>152195411</v>
      </c>
      <c r="K54" s="50">
        <v>14462246</v>
      </c>
      <c r="L54" s="50">
        <v>13707407</v>
      </c>
      <c r="M54" s="50">
        <v>21272781</v>
      </c>
      <c r="N54" s="50">
        <v>15558156</v>
      </c>
      <c r="O54" s="50">
        <v>9873545</v>
      </c>
      <c r="P54" s="50">
        <v>10215836</v>
      </c>
      <c r="Q54" s="50">
        <v>9396214</v>
      </c>
      <c r="R54" s="50">
        <v>10662858</v>
      </c>
      <c r="S54" s="50">
        <v>11682286</v>
      </c>
      <c r="T54" s="50">
        <v>11232569</v>
      </c>
      <c r="U54" s="50">
        <v>12401678</v>
      </c>
      <c r="V54" s="50">
        <v>11729835</v>
      </c>
      <c r="W54" s="51" t="s">
        <v>20</v>
      </c>
      <c r="X54" s="51" t="s">
        <v>21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s="8" customFormat="1" ht="12" hidden="1" customHeight="1" x14ac:dyDescent="0.25">
      <c r="A55" s="99">
        <v>4</v>
      </c>
      <c r="B55" s="107"/>
      <c r="C55" s="118"/>
      <c r="D55" s="47"/>
      <c r="E55" s="46"/>
      <c r="F55" s="48" t="s">
        <v>85</v>
      </c>
      <c r="G55" s="144" t="s">
        <v>86</v>
      </c>
      <c r="H55" s="144"/>
      <c r="I55" s="46"/>
      <c r="J55" s="49">
        <f t="shared" si="1"/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1" t="s">
        <v>20</v>
      </c>
      <c r="X55" s="51" t="s">
        <v>21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s="8" customFormat="1" ht="12" hidden="1" customHeight="1" x14ac:dyDescent="0.25">
      <c r="A56" s="99">
        <v>4</v>
      </c>
      <c r="B56" s="107"/>
      <c r="C56" s="118"/>
      <c r="D56" s="47"/>
      <c r="E56" s="46"/>
      <c r="F56" s="48" t="s">
        <v>87</v>
      </c>
      <c r="G56" s="144" t="s">
        <v>88</v>
      </c>
      <c r="H56" s="144"/>
      <c r="I56" s="46"/>
      <c r="J56" s="49">
        <f t="shared" si="1"/>
        <v>163703825</v>
      </c>
      <c r="K56" s="50">
        <f>SUM(K57:K63)</f>
        <v>15414265</v>
      </c>
      <c r="L56" s="50">
        <f t="shared" ref="L56:V56" si="15">SUM(L57:L63)</f>
        <v>11519737</v>
      </c>
      <c r="M56" s="50">
        <f t="shared" si="15"/>
        <v>8095017</v>
      </c>
      <c r="N56" s="50">
        <f t="shared" si="15"/>
        <v>5533517</v>
      </c>
      <c r="O56" s="50">
        <f t="shared" si="15"/>
        <v>5996454</v>
      </c>
      <c r="P56" s="50">
        <f t="shared" si="15"/>
        <v>8520712</v>
      </c>
      <c r="Q56" s="50">
        <f t="shared" si="15"/>
        <v>10759284</v>
      </c>
      <c r="R56" s="50">
        <f t="shared" si="15"/>
        <v>16236762</v>
      </c>
      <c r="S56" s="50">
        <f t="shared" si="15"/>
        <v>9020028</v>
      </c>
      <c r="T56" s="50">
        <f t="shared" si="15"/>
        <v>6031560</v>
      </c>
      <c r="U56" s="50">
        <f t="shared" si="15"/>
        <v>39240324</v>
      </c>
      <c r="V56" s="50">
        <f t="shared" si="15"/>
        <v>27336165.000000015</v>
      </c>
      <c r="W56" s="51" t="s">
        <v>20</v>
      </c>
      <c r="X56" s="51" t="s">
        <v>21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s="10" customFormat="1" ht="12" hidden="1" customHeight="1" x14ac:dyDescent="0.25">
      <c r="A57" s="100">
        <v>5</v>
      </c>
      <c r="B57" s="108"/>
      <c r="C57" s="119"/>
      <c r="D57" s="53"/>
      <c r="E57" s="52"/>
      <c r="F57" s="54"/>
      <c r="G57" s="55" t="s">
        <v>89</v>
      </c>
      <c r="H57" s="56" t="s">
        <v>88</v>
      </c>
      <c r="I57" s="52"/>
      <c r="J57" s="57">
        <f t="shared" si="1"/>
        <v>130201620.00000001</v>
      </c>
      <c r="K57" s="57">
        <v>12324699</v>
      </c>
      <c r="L57" s="57">
        <v>9045077</v>
      </c>
      <c r="M57" s="57">
        <v>5967374</v>
      </c>
      <c r="N57" s="57">
        <v>3410176</v>
      </c>
      <c r="O57" s="57">
        <v>3952698</v>
      </c>
      <c r="P57" s="57">
        <v>6140148</v>
      </c>
      <c r="Q57" s="57">
        <v>6842707</v>
      </c>
      <c r="R57" s="57">
        <v>8605576</v>
      </c>
      <c r="S57" s="58">
        <v>6683760</v>
      </c>
      <c r="T57" s="58">
        <v>4039010</v>
      </c>
      <c r="U57" s="57">
        <v>37396616</v>
      </c>
      <c r="V57" s="57">
        <v>25793779.000000015</v>
      </c>
      <c r="W57" s="59" t="s">
        <v>20</v>
      </c>
      <c r="X57" s="59" t="s">
        <v>21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10" customFormat="1" ht="22.5" hidden="1" x14ac:dyDescent="0.25">
      <c r="A58" s="100">
        <v>5</v>
      </c>
      <c r="B58" s="108"/>
      <c r="C58" s="119"/>
      <c r="D58" s="53"/>
      <c r="E58" s="52"/>
      <c r="F58" s="54"/>
      <c r="G58" s="55" t="s">
        <v>90</v>
      </c>
      <c r="H58" s="56" t="s">
        <v>91</v>
      </c>
      <c r="I58" s="52"/>
      <c r="J58" s="57">
        <f t="shared" si="1"/>
        <v>476949</v>
      </c>
      <c r="K58" s="57">
        <v>1219</v>
      </c>
      <c r="L58" s="57">
        <v>14737</v>
      </c>
      <c r="M58" s="57">
        <v>11334</v>
      </c>
      <c r="N58" s="57">
        <v>1219</v>
      </c>
      <c r="O58" s="57">
        <v>717</v>
      </c>
      <c r="P58" s="57">
        <v>16686</v>
      </c>
      <c r="Q58" s="57">
        <v>222313</v>
      </c>
      <c r="R58" s="57">
        <v>181880</v>
      </c>
      <c r="S58" s="58">
        <v>22408</v>
      </c>
      <c r="T58" s="58">
        <v>3001</v>
      </c>
      <c r="U58" s="57">
        <v>538</v>
      </c>
      <c r="V58" s="57">
        <v>897</v>
      </c>
      <c r="W58" s="59" t="s">
        <v>20</v>
      </c>
      <c r="X58" s="59" t="s">
        <v>21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s="10" customFormat="1" ht="12" hidden="1" customHeight="1" x14ac:dyDescent="0.25">
      <c r="A59" s="100">
        <v>5</v>
      </c>
      <c r="B59" s="108"/>
      <c r="C59" s="119"/>
      <c r="D59" s="53"/>
      <c r="E59" s="52"/>
      <c r="F59" s="54"/>
      <c r="G59" s="55" t="s">
        <v>92</v>
      </c>
      <c r="H59" s="56" t="s">
        <v>93</v>
      </c>
      <c r="I59" s="52"/>
      <c r="J59" s="57">
        <f t="shared" si="1"/>
        <v>3204435</v>
      </c>
      <c r="K59" s="57">
        <v>206526</v>
      </c>
      <c r="L59" s="57">
        <v>545962</v>
      </c>
      <c r="M59" s="57">
        <v>86007</v>
      </c>
      <c r="N59" s="57">
        <v>5607</v>
      </c>
      <c r="O59" s="57">
        <v>18882</v>
      </c>
      <c r="P59" s="57">
        <v>42328</v>
      </c>
      <c r="Q59" s="57">
        <v>8643</v>
      </c>
      <c r="R59" s="57">
        <v>2083435</v>
      </c>
      <c r="S59" s="58">
        <v>140886</v>
      </c>
      <c r="T59" s="58">
        <v>66036</v>
      </c>
      <c r="U59" s="57">
        <v>0</v>
      </c>
      <c r="V59" s="57">
        <v>123</v>
      </c>
      <c r="W59" s="59" t="s">
        <v>20</v>
      </c>
      <c r="X59" s="59" t="s">
        <v>21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s="10" customFormat="1" ht="33.75" hidden="1" x14ac:dyDescent="0.25">
      <c r="A60" s="100">
        <v>5</v>
      </c>
      <c r="B60" s="108"/>
      <c r="C60" s="119"/>
      <c r="D60" s="53"/>
      <c r="E60" s="52"/>
      <c r="F60" s="54"/>
      <c r="G60" s="55" t="s">
        <v>94</v>
      </c>
      <c r="H60" s="56" t="s">
        <v>95</v>
      </c>
      <c r="I60" s="52"/>
      <c r="J60" s="57">
        <f t="shared" si="1"/>
        <v>3327183</v>
      </c>
      <c r="K60" s="57">
        <v>10087</v>
      </c>
      <c r="L60" s="57">
        <v>13133</v>
      </c>
      <c r="M60" s="57">
        <v>15019</v>
      </c>
      <c r="N60" s="57">
        <v>5665</v>
      </c>
      <c r="O60" s="57">
        <v>20236</v>
      </c>
      <c r="P60" s="57">
        <v>16579</v>
      </c>
      <c r="Q60" s="57">
        <v>593546</v>
      </c>
      <c r="R60" s="57">
        <v>2546609</v>
      </c>
      <c r="S60" s="58">
        <v>54817</v>
      </c>
      <c r="T60" s="58">
        <v>12447</v>
      </c>
      <c r="U60" s="57">
        <v>25944</v>
      </c>
      <c r="V60" s="57">
        <v>13101</v>
      </c>
      <c r="W60" s="59" t="s">
        <v>20</v>
      </c>
      <c r="X60" s="59" t="s">
        <v>21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10" customFormat="1" ht="12" hidden="1" customHeight="1" x14ac:dyDescent="0.25">
      <c r="A61" s="100">
        <v>5</v>
      </c>
      <c r="B61" s="108"/>
      <c r="C61" s="119"/>
      <c r="D61" s="53"/>
      <c r="E61" s="52"/>
      <c r="F61" s="54"/>
      <c r="G61" s="55" t="s">
        <v>96</v>
      </c>
      <c r="H61" s="56" t="s">
        <v>97</v>
      </c>
      <c r="I61" s="52"/>
      <c r="J61" s="57">
        <f t="shared" si="1"/>
        <v>1950381</v>
      </c>
      <c r="K61" s="57">
        <v>739057</v>
      </c>
      <c r="L61" s="57">
        <v>26754</v>
      </c>
      <c r="M61" s="57">
        <v>10212</v>
      </c>
      <c r="N61" s="57">
        <v>7568</v>
      </c>
      <c r="O61" s="57">
        <v>45962</v>
      </c>
      <c r="P61" s="57">
        <v>226596</v>
      </c>
      <c r="Q61" s="57">
        <v>61087</v>
      </c>
      <c r="R61" s="57">
        <v>824918</v>
      </c>
      <c r="S61" s="58">
        <v>7524</v>
      </c>
      <c r="T61" s="58">
        <v>391</v>
      </c>
      <c r="U61" s="57">
        <v>312</v>
      </c>
      <c r="V61" s="57">
        <v>0</v>
      </c>
      <c r="W61" s="59" t="s">
        <v>20</v>
      </c>
      <c r="X61" s="59" t="s">
        <v>21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10" customFormat="1" ht="22.5" hidden="1" x14ac:dyDescent="0.25">
      <c r="A62" s="100">
        <v>5</v>
      </c>
      <c r="B62" s="108"/>
      <c r="C62" s="119"/>
      <c r="D62" s="53"/>
      <c r="E62" s="52"/>
      <c r="F62" s="54"/>
      <c r="G62" s="55" t="s">
        <v>98</v>
      </c>
      <c r="H62" s="56" t="s">
        <v>99</v>
      </c>
      <c r="I62" s="52"/>
      <c r="J62" s="57">
        <f t="shared" si="1"/>
        <v>24538642</v>
      </c>
      <c r="K62" s="57">
        <v>2132677</v>
      </c>
      <c r="L62" s="57">
        <v>1874074</v>
      </c>
      <c r="M62" s="57">
        <v>2004211</v>
      </c>
      <c r="N62" s="57">
        <v>2102207</v>
      </c>
      <c r="O62" s="57">
        <v>1957099</v>
      </c>
      <c r="P62" s="57">
        <v>2077630</v>
      </c>
      <c r="Q62" s="57">
        <v>3029913</v>
      </c>
      <c r="R62" s="57">
        <v>1994344</v>
      </c>
      <c r="S62" s="58">
        <v>2110633</v>
      </c>
      <c r="T62" s="58">
        <v>1910675</v>
      </c>
      <c r="U62" s="57">
        <v>1816914</v>
      </c>
      <c r="V62" s="57">
        <v>1528265</v>
      </c>
      <c r="W62" s="59" t="s">
        <v>20</v>
      </c>
      <c r="X62" s="59" t="s">
        <v>21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10" customFormat="1" ht="22.5" hidden="1" x14ac:dyDescent="0.25">
      <c r="A63" s="100"/>
      <c r="B63" s="108"/>
      <c r="C63" s="119"/>
      <c r="D63" s="53"/>
      <c r="E63" s="52"/>
      <c r="F63" s="54"/>
      <c r="G63" s="55" t="s">
        <v>100</v>
      </c>
      <c r="H63" s="56" t="s">
        <v>101</v>
      </c>
      <c r="I63" s="52"/>
      <c r="J63" s="57">
        <f t="shared" si="1"/>
        <v>4615</v>
      </c>
      <c r="K63" s="57">
        <v>0</v>
      </c>
      <c r="L63" s="57">
        <v>0</v>
      </c>
      <c r="M63" s="57">
        <v>860</v>
      </c>
      <c r="N63" s="57">
        <v>1075</v>
      </c>
      <c r="O63" s="57">
        <v>860</v>
      </c>
      <c r="P63" s="57">
        <v>745</v>
      </c>
      <c r="Q63" s="57">
        <v>1075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9" t="s">
        <v>20</v>
      </c>
      <c r="X63" s="59" t="s">
        <v>21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8" customFormat="1" ht="15" hidden="1" customHeight="1" x14ac:dyDescent="0.25">
      <c r="A64" s="99">
        <v>4</v>
      </c>
      <c r="B64" s="107"/>
      <c r="C64" s="118"/>
      <c r="D64" s="47"/>
      <c r="E64" s="46"/>
      <c r="F64" s="48" t="s">
        <v>102</v>
      </c>
      <c r="G64" s="148" t="s">
        <v>103</v>
      </c>
      <c r="H64" s="148"/>
      <c r="I64" s="46"/>
      <c r="J64" s="49">
        <f t="shared" si="1"/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1" t="s">
        <v>20</v>
      </c>
      <c r="X64" s="51" t="s">
        <v>21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s="8" customFormat="1" ht="15" hidden="1" customHeight="1" x14ac:dyDescent="0.25">
      <c r="A65" s="99">
        <v>4</v>
      </c>
      <c r="B65" s="107"/>
      <c r="C65" s="118"/>
      <c r="D65" s="47"/>
      <c r="E65" s="46"/>
      <c r="F65" s="48" t="s">
        <v>104</v>
      </c>
      <c r="G65" s="144" t="s">
        <v>105</v>
      </c>
      <c r="H65" s="144"/>
      <c r="I65" s="46"/>
      <c r="J65" s="49">
        <f t="shared" si="1"/>
        <v>23712675.000000004</v>
      </c>
      <c r="K65" s="50">
        <v>1005835</v>
      </c>
      <c r="L65" s="50">
        <v>1117696</v>
      </c>
      <c r="M65" s="50">
        <v>1054991</v>
      </c>
      <c r="N65" s="50">
        <v>4991744</v>
      </c>
      <c r="O65" s="50">
        <v>1672626</v>
      </c>
      <c r="P65" s="50">
        <v>2082935</v>
      </c>
      <c r="Q65" s="50">
        <v>1579653</v>
      </c>
      <c r="R65" s="50">
        <v>1954037</v>
      </c>
      <c r="S65" s="50">
        <v>1570810</v>
      </c>
      <c r="T65" s="50">
        <v>1660318</v>
      </c>
      <c r="U65" s="50">
        <v>3281183</v>
      </c>
      <c r="V65" s="50">
        <v>1740847.0000000037</v>
      </c>
      <c r="W65" s="51" t="s">
        <v>20</v>
      </c>
      <c r="X65" s="51" t="s">
        <v>21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s="8" customFormat="1" ht="20.25" hidden="1" customHeight="1" x14ac:dyDescent="0.25">
      <c r="A66" s="99">
        <v>4</v>
      </c>
      <c r="B66" s="107"/>
      <c r="C66" s="118"/>
      <c r="D66" s="47"/>
      <c r="E66" s="46"/>
      <c r="F66" s="48" t="s">
        <v>106</v>
      </c>
      <c r="G66" s="144" t="s">
        <v>107</v>
      </c>
      <c r="H66" s="144"/>
      <c r="I66" s="46"/>
      <c r="J66" s="49">
        <f t="shared" si="1"/>
        <v>94981893</v>
      </c>
      <c r="K66" s="50">
        <v>9095223</v>
      </c>
      <c r="L66" s="50">
        <v>7711000</v>
      </c>
      <c r="M66" s="50">
        <v>9362552</v>
      </c>
      <c r="N66" s="50">
        <v>9725150</v>
      </c>
      <c r="O66" s="50">
        <v>8534471</v>
      </c>
      <c r="P66" s="50">
        <v>6076309</v>
      </c>
      <c r="Q66" s="50">
        <v>4201528</v>
      </c>
      <c r="R66" s="50">
        <v>9657876</v>
      </c>
      <c r="S66" s="50">
        <v>7970716</v>
      </c>
      <c r="T66" s="50">
        <v>6465253</v>
      </c>
      <c r="U66" s="50">
        <v>11858189</v>
      </c>
      <c r="V66" s="50">
        <v>4323626</v>
      </c>
      <c r="W66" s="51" t="s">
        <v>20</v>
      </c>
      <c r="X66" s="51" t="s">
        <v>21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s="8" customFormat="1" ht="15" hidden="1" customHeight="1" x14ac:dyDescent="0.25">
      <c r="A67" s="99">
        <v>4</v>
      </c>
      <c r="B67" s="107"/>
      <c r="C67" s="118"/>
      <c r="D67" s="47"/>
      <c r="E67" s="46"/>
      <c r="F67" s="48" t="s">
        <v>108</v>
      </c>
      <c r="G67" s="148" t="s">
        <v>109</v>
      </c>
      <c r="H67" s="148"/>
      <c r="I67" s="46"/>
      <c r="J67" s="49">
        <f t="shared" si="1"/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1" t="s">
        <v>20</v>
      </c>
      <c r="X67" s="51" t="s">
        <v>21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s="6" customFormat="1" ht="12.75" x14ac:dyDescent="0.25">
      <c r="A68" s="97">
        <v>3</v>
      </c>
      <c r="B68" s="105"/>
      <c r="C68" s="115"/>
      <c r="D68" s="73"/>
      <c r="E68" s="44">
        <v>43.002000000000002</v>
      </c>
      <c r="F68" s="146" t="s">
        <v>110</v>
      </c>
      <c r="G68" s="147"/>
      <c r="H68" s="147"/>
      <c r="I68" s="45"/>
      <c r="J68" s="37">
        <f t="shared" si="1"/>
        <v>11583069</v>
      </c>
      <c r="K68" s="37">
        <v>800049</v>
      </c>
      <c r="L68" s="37">
        <v>686739</v>
      </c>
      <c r="M68" s="37">
        <v>780170</v>
      </c>
      <c r="N68" s="37">
        <v>751391</v>
      </c>
      <c r="O68" s="37">
        <v>1493703</v>
      </c>
      <c r="P68" s="37">
        <v>1162056</v>
      </c>
      <c r="Q68" s="37">
        <v>396891</v>
      </c>
      <c r="R68" s="37">
        <v>1314904</v>
      </c>
      <c r="S68" s="37">
        <v>1290991</v>
      </c>
      <c r="T68" s="37">
        <v>753149</v>
      </c>
      <c r="U68" s="37">
        <v>2049824</v>
      </c>
      <c r="V68" s="37">
        <v>103202</v>
      </c>
      <c r="W68" s="38" t="s">
        <v>20</v>
      </c>
      <c r="X68" s="38" t="s">
        <v>21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s="6" customFormat="1" ht="12.75" x14ac:dyDescent="0.25">
      <c r="A69" s="97">
        <v>3</v>
      </c>
      <c r="B69" s="105"/>
      <c r="C69" s="115"/>
      <c r="D69" s="73"/>
      <c r="E69" s="44">
        <v>43.003</v>
      </c>
      <c r="F69" s="146" t="s">
        <v>111</v>
      </c>
      <c r="G69" s="147"/>
      <c r="H69" s="147"/>
      <c r="I69" s="45"/>
      <c r="J69" s="37">
        <f t="shared" si="1"/>
        <v>370674771</v>
      </c>
      <c r="K69" s="37">
        <f>SUM(K70:K109)</f>
        <v>59820972</v>
      </c>
      <c r="L69" s="37">
        <f t="shared" ref="L69:V69" si="16">SUM(L70:L109)</f>
        <v>31559635</v>
      </c>
      <c r="M69" s="37">
        <f t="shared" si="16"/>
        <v>11611964</v>
      </c>
      <c r="N69" s="37">
        <f t="shared" si="16"/>
        <v>22925703</v>
      </c>
      <c r="O69" s="37">
        <f t="shared" si="16"/>
        <v>42238869</v>
      </c>
      <c r="P69" s="37">
        <f t="shared" si="16"/>
        <v>22972171</v>
      </c>
      <c r="Q69" s="37">
        <f t="shared" si="16"/>
        <v>43304892</v>
      </c>
      <c r="R69" s="37">
        <f t="shared" si="16"/>
        <v>70725718</v>
      </c>
      <c r="S69" s="37">
        <f t="shared" si="16"/>
        <v>30212017</v>
      </c>
      <c r="T69" s="37">
        <f t="shared" si="16"/>
        <v>9605276</v>
      </c>
      <c r="U69" s="37">
        <f t="shared" si="16"/>
        <v>12148669</v>
      </c>
      <c r="V69" s="37">
        <f t="shared" si="16"/>
        <v>13548885.000000002</v>
      </c>
      <c r="W69" s="38" t="s">
        <v>20</v>
      </c>
      <c r="X69" s="38" t="s">
        <v>21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s="8" customFormat="1" ht="12" hidden="1" x14ac:dyDescent="0.25">
      <c r="A70" s="99">
        <v>4</v>
      </c>
      <c r="B70" s="107"/>
      <c r="C70" s="118"/>
      <c r="D70" s="47"/>
      <c r="E70" s="46"/>
      <c r="F70" s="60" t="s">
        <v>112</v>
      </c>
      <c r="G70" s="149" t="s">
        <v>113</v>
      </c>
      <c r="H70" s="149"/>
      <c r="I70" s="46"/>
      <c r="J70" s="50">
        <f t="shared" si="1"/>
        <v>1213658</v>
      </c>
      <c r="K70" s="50">
        <v>13922</v>
      </c>
      <c r="L70" s="50">
        <v>167068</v>
      </c>
      <c r="M70" s="50">
        <v>797226</v>
      </c>
      <c r="N70" s="50">
        <v>69612</v>
      </c>
      <c r="O70" s="50">
        <v>26361</v>
      </c>
      <c r="P70" s="50">
        <v>0</v>
      </c>
      <c r="Q70" s="50">
        <v>0</v>
      </c>
      <c r="R70" s="50">
        <v>234</v>
      </c>
      <c r="S70" s="50">
        <v>0</v>
      </c>
      <c r="T70" s="50">
        <v>0</v>
      </c>
      <c r="U70" s="50">
        <v>11</v>
      </c>
      <c r="V70" s="50">
        <v>139224</v>
      </c>
      <c r="W70" s="51" t="s">
        <v>20</v>
      </c>
      <c r="X70" s="51" t="s">
        <v>21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s="8" customFormat="1" ht="15" hidden="1" customHeight="1" x14ac:dyDescent="0.25">
      <c r="A71" s="99">
        <v>4</v>
      </c>
      <c r="B71" s="107"/>
      <c r="C71" s="118"/>
      <c r="D71" s="47"/>
      <c r="E71" s="46"/>
      <c r="F71" s="60" t="s">
        <v>114</v>
      </c>
      <c r="G71" s="148" t="s">
        <v>115</v>
      </c>
      <c r="H71" s="148"/>
      <c r="I71" s="46"/>
      <c r="J71" s="50">
        <f t="shared" si="1"/>
        <v>49248563</v>
      </c>
      <c r="K71" s="50">
        <v>2382351</v>
      </c>
      <c r="L71" s="50">
        <v>14659754</v>
      </c>
      <c r="M71" s="50">
        <v>1014658</v>
      </c>
      <c r="N71" s="50">
        <v>2271707</v>
      </c>
      <c r="O71" s="50">
        <v>2623101</v>
      </c>
      <c r="P71" s="50">
        <v>1941075</v>
      </c>
      <c r="Q71" s="50">
        <v>12943482</v>
      </c>
      <c r="R71" s="50">
        <v>7782898</v>
      </c>
      <c r="S71" s="50">
        <v>2972904</v>
      </c>
      <c r="T71" s="50">
        <v>339539</v>
      </c>
      <c r="U71" s="50">
        <v>311247</v>
      </c>
      <c r="V71" s="50">
        <v>5847</v>
      </c>
      <c r="W71" s="51" t="s">
        <v>20</v>
      </c>
      <c r="X71" s="51" t="s">
        <v>21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s="8" customFormat="1" ht="12" hidden="1" x14ac:dyDescent="0.25">
      <c r="A72" s="99">
        <v>4</v>
      </c>
      <c r="B72" s="107"/>
      <c r="C72" s="118"/>
      <c r="D72" s="47"/>
      <c r="E72" s="46"/>
      <c r="F72" s="60" t="s">
        <v>116</v>
      </c>
      <c r="G72" s="148" t="s">
        <v>117</v>
      </c>
      <c r="H72" s="148"/>
      <c r="I72" s="46"/>
      <c r="J72" s="50">
        <f t="shared" si="1"/>
        <v>28215822</v>
      </c>
      <c r="K72" s="50">
        <v>11145113</v>
      </c>
      <c r="L72" s="50">
        <v>1923165</v>
      </c>
      <c r="M72" s="50">
        <v>281189</v>
      </c>
      <c r="N72" s="50">
        <v>77152</v>
      </c>
      <c r="O72" s="50">
        <v>551062</v>
      </c>
      <c r="P72" s="50">
        <v>213156</v>
      </c>
      <c r="Q72" s="50">
        <v>9245337</v>
      </c>
      <c r="R72" s="50">
        <v>4530674</v>
      </c>
      <c r="S72" s="50">
        <v>150694</v>
      </c>
      <c r="T72" s="50">
        <v>46629</v>
      </c>
      <c r="U72" s="50">
        <v>38174</v>
      </c>
      <c r="V72" s="50">
        <v>13477</v>
      </c>
      <c r="W72" s="51" t="s">
        <v>20</v>
      </c>
      <c r="X72" s="51" t="s">
        <v>21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s="8" customFormat="1" ht="24" hidden="1" customHeight="1" x14ac:dyDescent="0.25">
      <c r="A73" s="99">
        <v>4</v>
      </c>
      <c r="B73" s="107"/>
      <c r="C73" s="118"/>
      <c r="D73" s="47"/>
      <c r="E73" s="46"/>
      <c r="F73" s="60" t="s">
        <v>118</v>
      </c>
      <c r="G73" s="148" t="s">
        <v>119</v>
      </c>
      <c r="H73" s="148"/>
      <c r="I73" s="46"/>
      <c r="J73" s="50">
        <f t="shared" si="1"/>
        <v>10569824</v>
      </c>
      <c r="K73" s="50">
        <v>1256682</v>
      </c>
      <c r="L73" s="50">
        <v>2463093</v>
      </c>
      <c r="M73" s="50">
        <v>407882</v>
      </c>
      <c r="N73" s="50">
        <v>100992</v>
      </c>
      <c r="O73" s="50">
        <v>134148</v>
      </c>
      <c r="P73" s="50">
        <v>670980</v>
      </c>
      <c r="Q73" s="50">
        <v>741054</v>
      </c>
      <c r="R73" s="50">
        <v>2791437</v>
      </c>
      <c r="S73" s="50">
        <v>1341801</v>
      </c>
      <c r="T73" s="50">
        <v>44763</v>
      </c>
      <c r="U73" s="50">
        <v>171011</v>
      </c>
      <c r="V73" s="50">
        <v>445981</v>
      </c>
      <c r="W73" s="51" t="s">
        <v>20</v>
      </c>
      <c r="X73" s="51" t="s">
        <v>21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s="8" customFormat="1" ht="12" hidden="1" x14ac:dyDescent="0.25">
      <c r="A74" s="99">
        <v>4</v>
      </c>
      <c r="B74" s="107"/>
      <c r="C74" s="118"/>
      <c r="D74" s="47"/>
      <c r="E74" s="46"/>
      <c r="F74" s="60" t="s">
        <v>120</v>
      </c>
      <c r="G74" s="148" t="s">
        <v>121</v>
      </c>
      <c r="H74" s="148"/>
      <c r="I74" s="46"/>
      <c r="J74" s="50">
        <f t="shared" si="1"/>
        <v>1368198</v>
      </c>
      <c r="K74" s="50">
        <v>98239</v>
      </c>
      <c r="L74" s="50">
        <v>0</v>
      </c>
      <c r="M74" s="50">
        <v>101196</v>
      </c>
      <c r="N74" s="50">
        <v>148092</v>
      </c>
      <c r="O74" s="50">
        <v>579206</v>
      </c>
      <c r="P74" s="50">
        <v>0</v>
      </c>
      <c r="Q74" s="50">
        <v>96832</v>
      </c>
      <c r="R74" s="50">
        <v>196539</v>
      </c>
      <c r="S74" s="50">
        <v>99707</v>
      </c>
      <c r="T74" s="50">
        <v>48387</v>
      </c>
      <c r="U74" s="50">
        <v>0</v>
      </c>
      <c r="V74" s="50">
        <v>0</v>
      </c>
      <c r="W74" s="51" t="s">
        <v>20</v>
      </c>
      <c r="X74" s="51" t="s">
        <v>21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s="8" customFormat="1" ht="24" hidden="1" customHeight="1" x14ac:dyDescent="0.25">
      <c r="A75" s="99">
        <v>4</v>
      </c>
      <c r="B75" s="107"/>
      <c r="C75" s="118"/>
      <c r="D75" s="47"/>
      <c r="E75" s="46"/>
      <c r="F75" s="60" t="s">
        <v>122</v>
      </c>
      <c r="G75" s="148" t="s">
        <v>123</v>
      </c>
      <c r="H75" s="148"/>
      <c r="I75" s="46"/>
      <c r="J75" s="50">
        <f t="shared" si="1"/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1" t="s">
        <v>20</v>
      </c>
      <c r="X75" s="51" t="s">
        <v>21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s="8" customFormat="1" ht="12" hidden="1" x14ac:dyDescent="0.25">
      <c r="A76" s="99">
        <v>4</v>
      </c>
      <c r="B76" s="107"/>
      <c r="C76" s="118"/>
      <c r="D76" s="47"/>
      <c r="E76" s="46"/>
      <c r="F76" s="60" t="s">
        <v>124</v>
      </c>
      <c r="G76" s="148" t="s">
        <v>125</v>
      </c>
      <c r="H76" s="148"/>
      <c r="I76" s="46"/>
      <c r="J76" s="50">
        <f t="shared" si="1"/>
        <v>11263697.000000002</v>
      </c>
      <c r="K76" s="50">
        <v>804616</v>
      </c>
      <c r="L76" s="50">
        <v>951342</v>
      </c>
      <c r="M76" s="50">
        <v>1029219</v>
      </c>
      <c r="N76" s="50">
        <v>941892</v>
      </c>
      <c r="O76" s="50">
        <v>784454</v>
      </c>
      <c r="P76" s="50">
        <v>1109712</v>
      </c>
      <c r="Q76" s="50">
        <v>597177</v>
      </c>
      <c r="R76" s="50">
        <v>926969</v>
      </c>
      <c r="S76" s="50">
        <v>1412689</v>
      </c>
      <c r="T76" s="50">
        <v>403942</v>
      </c>
      <c r="U76" s="50">
        <v>1200067</v>
      </c>
      <c r="V76" s="50">
        <v>1101618.0000000019</v>
      </c>
      <c r="W76" s="51" t="s">
        <v>20</v>
      </c>
      <c r="X76" s="51" t="s">
        <v>21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s="8" customFormat="1" ht="12" hidden="1" x14ac:dyDescent="0.25">
      <c r="A77" s="99">
        <v>4</v>
      </c>
      <c r="B77" s="107"/>
      <c r="C77" s="118"/>
      <c r="D77" s="47"/>
      <c r="E77" s="46"/>
      <c r="F77" s="60" t="s">
        <v>126</v>
      </c>
      <c r="G77" s="148" t="s">
        <v>127</v>
      </c>
      <c r="H77" s="148"/>
      <c r="I77" s="46"/>
      <c r="J77" s="50">
        <f t="shared" si="1"/>
        <v>73963928</v>
      </c>
      <c r="K77" s="50">
        <v>4816887</v>
      </c>
      <c r="L77" s="50">
        <v>4006460</v>
      </c>
      <c r="M77" s="50">
        <v>3837198</v>
      </c>
      <c r="N77" s="50">
        <v>5040096</v>
      </c>
      <c r="O77" s="50">
        <v>11678418</v>
      </c>
      <c r="P77" s="50">
        <v>6391398</v>
      </c>
      <c r="Q77" s="50">
        <v>3854738</v>
      </c>
      <c r="R77" s="50">
        <v>7056700</v>
      </c>
      <c r="S77" s="50">
        <v>7640856</v>
      </c>
      <c r="T77" s="50">
        <v>5786368</v>
      </c>
      <c r="U77" s="50">
        <v>7157307</v>
      </c>
      <c r="V77" s="50">
        <v>6697502</v>
      </c>
      <c r="W77" s="51" t="s">
        <v>20</v>
      </c>
      <c r="X77" s="51" t="s">
        <v>21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s="8" customFormat="1" ht="25.5" hidden="1" customHeight="1" x14ac:dyDescent="0.25">
      <c r="A78" s="99">
        <v>4</v>
      </c>
      <c r="B78" s="107"/>
      <c r="C78" s="118"/>
      <c r="D78" s="47"/>
      <c r="E78" s="46"/>
      <c r="F78" s="60" t="s">
        <v>128</v>
      </c>
      <c r="G78" s="148" t="s">
        <v>129</v>
      </c>
      <c r="H78" s="148"/>
      <c r="I78" s="46"/>
      <c r="J78" s="50">
        <f t="shared" si="1"/>
        <v>444617</v>
      </c>
      <c r="K78" s="50">
        <v>60688</v>
      </c>
      <c r="L78" s="50">
        <v>41669</v>
      </c>
      <c r="M78" s="50">
        <v>35993</v>
      </c>
      <c r="N78" s="50">
        <v>18187</v>
      </c>
      <c r="O78" s="50">
        <v>41120</v>
      </c>
      <c r="P78" s="50">
        <v>54320</v>
      </c>
      <c r="Q78" s="50">
        <v>13199</v>
      </c>
      <c r="R78" s="50">
        <v>51812</v>
      </c>
      <c r="S78" s="50">
        <v>0</v>
      </c>
      <c r="T78" s="50">
        <v>42106</v>
      </c>
      <c r="U78" s="50">
        <v>70928</v>
      </c>
      <c r="V78" s="50">
        <v>14595</v>
      </c>
      <c r="W78" s="51" t="s">
        <v>20</v>
      </c>
      <c r="X78" s="51" t="s">
        <v>21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s="8" customFormat="1" ht="12" hidden="1" x14ac:dyDescent="0.25">
      <c r="A79" s="99">
        <v>4</v>
      </c>
      <c r="B79" s="107"/>
      <c r="C79" s="118"/>
      <c r="D79" s="47"/>
      <c r="E79" s="46"/>
      <c r="F79" s="60" t="s">
        <v>130</v>
      </c>
      <c r="G79" s="148" t="s">
        <v>131</v>
      </c>
      <c r="H79" s="148"/>
      <c r="I79" s="46"/>
      <c r="J79" s="50">
        <f t="shared" si="1"/>
        <v>2753841</v>
      </c>
      <c r="K79" s="50">
        <v>571162</v>
      </c>
      <c r="L79" s="50">
        <v>107825</v>
      </c>
      <c r="M79" s="50">
        <v>130418</v>
      </c>
      <c r="N79" s="50">
        <v>96571</v>
      </c>
      <c r="O79" s="50">
        <v>58324</v>
      </c>
      <c r="P79" s="50">
        <v>393221</v>
      </c>
      <c r="Q79" s="50">
        <v>171591</v>
      </c>
      <c r="R79" s="50">
        <v>853386</v>
      </c>
      <c r="S79" s="50">
        <v>139008</v>
      </c>
      <c r="T79" s="50">
        <v>174995</v>
      </c>
      <c r="U79" s="50">
        <v>27393</v>
      </c>
      <c r="V79" s="50">
        <v>29947</v>
      </c>
      <c r="W79" s="51" t="s">
        <v>20</v>
      </c>
      <c r="X79" s="51" t="s">
        <v>21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s="8" customFormat="1" ht="12" hidden="1" x14ac:dyDescent="0.25">
      <c r="A80" s="99">
        <v>4</v>
      </c>
      <c r="B80" s="107"/>
      <c r="C80" s="118"/>
      <c r="D80" s="47"/>
      <c r="E80" s="46"/>
      <c r="F80" s="60" t="s">
        <v>132</v>
      </c>
      <c r="G80" s="148" t="s">
        <v>133</v>
      </c>
      <c r="H80" s="148"/>
      <c r="I80" s="46"/>
      <c r="J80" s="50">
        <f t="shared" si="1"/>
        <v>2126770</v>
      </c>
      <c r="K80" s="50">
        <v>123285</v>
      </c>
      <c r="L80" s="50">
        <v>141084</v>
      </c>
      <c r="M80" s="50">
        <v>99196</v>
      </c>
      <c r="N80" s="50">
        <v>35839</v>
      </c>
      <c r="O80" s="50">
        <v>95513</v>
      </c>
      <c r="P80" s="50">
        <v>131330</v>
      </c>
      <c r="Q80" s="50">
        <v>76389</v>
      </c>
      <c r="R80" s="50">
        <v>1204217</v>
      </c>
      <c r="S80" s="50">
        <v>164778</v>
      </c>
      <c r="T80" s="50">
        <v>38885</v>
      </c>
      <c r="U80" s="50">
        <v>14106</v>
      </c>
      <c r="V80" s="50">
        <v>2148</v>
      </c>
      <c r="W80" s="51" t="s">
        <v>20</v>
      </c>
      <c r="X80" s="51" t="s">
        <v>21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s="8" customFormat="1" ht="15" hidden="1" customHeight="1" x14ac:dyDescent="0.25">
      <c r="A81" s="99">
        <v>4</v>
      </c>
      <c r="B81" s="107"/>
      <c r="C81" s="118"/>
      <c r="D81" s="47"/>
      <c r="E81" s="46"/>
      <c r="F81" s="60" t="s">
        <v>134</v>
      </c>
      <c r="G81" s="148" t="s">
        <v>135</v>
      </c>
      <c r="H81" s="148"/>
      <c r="I81" s="46"/>
      <c r="J81" s="50">
        <f t="shared" si="1"/>
        <v>5625690</v>
      </c>
      <c r="K81" s="50">
        <v>1568358</v>
      </c>
      <c r="L81" s="50">
        <v>155549</v>
      </c>
      <c r="M81" s="50">
        <v>169600</v>
      </c>
      <c r="N81" s="50">
        <v>121755</v>
      </c>
      <c r="O81" s="50">
        <v>168925</v>
      </c>
      <c r="P81" s="50">
        <v>989055</v>
      </c>
      <c r="Q81" s="50">
        <v>162399</v>
      </c>
      <c r="R81" s="50">
        <v>1868385</v>
      </c>
      <c r="S81" s="50">
        <v>122506</v>
      </c>
      <c r="T81" s="50">
        <v>109634</v>
      </c>
      <c r="U81" s="50">
        <v>87712</v>
      </c>
      <c r="V81" s="50">
        <v>101812</v>
      </c>
      <c r="W81" s="51" t="s">
        <v>20</v>
      </c>
      <c r="X81" s="51" t="s">
        <v>21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s="8" customFormat="1" ht="15" hidden="1" customHeight="1" x14ac:dyDescent="0.25">
      <c r="A82" s="99">
        <v>4</v>
      </c>
      <c r="B82" s="107"/>
      <c r="C82" s="118"/>
      <c r="D82" s="47"/>
      <c r="E82" s="46"/>
      <c r="F82" s="60" t="s">
        <v>136</v>
      </c>
      <c r="G82" s="148" t="s">
        <v>137</v>
      </c>
      <c r="H82" s="148"/>
      <c r="I82" s="46"/>
      <c r="J82" s="50">
        <f t="shared" si="1"/>
        <v>3456875</v>
      </c>
      <c r="K82" s="50">
        <v>959909</v>
      </c>
      <c r="L82" s="50">
        <v>376092</v>
      </c>
      <c r="M82" s="50">
        <v>54382</v>
      </c>
      <c r="N82" s="50">
        <v>36604</v>
      </c>
      <c r="O82" s="50">
        <v>35662</v>
      </c>
      <c r="P82" s="50">
        <v>526622</v>
      </c>
      <c r="Q82" s="50">
        <v>105127</v>
      </c>
      <c r="R82" s="50">
        <v>1275605</v>
      </c>
      <c r="S82" s="50">
        <v>70447</v>
      </c>
      <c r="T82" s="50">
        <v>10783</v>
      </c>
      <c r="U82" s="50">
        <v>3884</v>
      </c>
      <c r="V82" s="50">
        <v>1758</v>
      </c>
      <c r="W82" s="51" t="s">
        <v>20</v>
      </c>
      <c r="X82" s="51" t="s">
        <v>21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s="8" customFormat="1" ht="15" hidden="1" customHeight="1" x14ac:dyDescent="0.25">
      <c r="A83" s="99">
        <v>4</v>
      </c>
      <c r="B83" s="107"/>
      <c r="C83" s="118"/>
      <c r="D83" s="47"/>
      <c r="E83" s="46"/>
      <c r="F83" s="60" t="s">
        <v>138</v>
      </c>
      <c r="G83" s="148" t="s">
        <v>139</v>
      </c>
      <c r="H83" s="148"/>
      <c r="I83" s="46"/>
      <c r="J83" s="50">
        <f t="shared" si="1"/>
        <v>7321082</v>
      </c>
      <c r="K83" s="50">
        <v>2300685</v>
      </c>
      <c r="L83" s="50">
        <v>415294</v>
      </c>
      <c r="M83" s="50">
        <v>94913</v>
      </c>
      <c r="N83" s="50">
        <v>163076</v>
      </c>
      <c r="O83" s="50">
        <v>362293</v>
      </c>
      <c r="P83" s="50">
        <v>658067</v>
      </c>
      <c r="Q83" s="50">
        <v>378001</v>
      </c>
      <c r="R83" s="50">
        <v>2332452</v>
      </c>
      <c r="S83" s="50">
        <v>355785</v>
      </c>
      <c r="T83" s="50">
        <v>102369</v>
      </c>
      <c r="U83" s="50">
        <v>122104</v>
      </c>
      <c r="V83" s="50">
        <v>36043</v>
      </c>
      <c r="W83" s="51" t="s">
        <v>20</v>
      </c>
      <c r="X83" s="51" t="s">
        <v>21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s="8" customFormat="1" ht="15" hidden="1" customHeight="1" x14ac:dyDescent="0.25">
      <c r="A84" s="99">
        <v>4</v>
      </c>
      <c r="B84" s="107"/>
      <c r="C84" s="118"/>
      <c r="D84" s="47"/>
      <c r="E84" s="46"/>
      <c r="F84" s="60" t="s">
        <v>140</v>
      </c>
      <c r="G84" s="148" t="s">
        <v>141</v>
      </c>
      <c r="H84" s="148"/>
      <c r="I84" s="46"/>
      <c r="J84" s="50">
        <f t="shared" si="1"/>
        <v>4450216</v>
      </c>
      <c r="K84" s="50">
        <v>1289062</v>
      </c>
      <c r="L84" s="50">
        <v>246233</v>
      </c>
      <c r="M84" s="50">
        <v>104840</v>
      </c>
      <c r="N84" s="50">
        <v>86421</v>
      </c>
      <c r="O84" s="50">
        <v>127835</v>
      </c>
      <c r="P84" s="50">
        <v>518572</v>
      </c>
      <c r="Q84" s="50">
        <v>231364</v>
      </c>
      <c r="R84" s="50">
        <v>1579533</v>
      </c>
      <c r="S84" s="50">
        <v>101669</v>
      </c>
      <c r="T84" s="50">
        <v>46240</v>
      </c>
      <c r="U84" s="50">
        <v>66373</v>
      </c>
      <c r="V84" s="50">
        <v>52074</v>
      </c>
      <c r="W84" s="51" t="s">
        <v>20</v>
      </c>
      <c r="X84" s="51" t="s">
        <v>21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s="8" customFormat="1" ht="12" hidden="1" x14ac:dyDescent="0.25">
      <c r="A85" s="99">
        <v>4</v>
      </c>
      <c r="B85" s="107"/>
      <c r="C85" s="118"/>
      <c r="D85" s="47"/>
      <c r="E85" s="46"/>
      <c r="F85" s="60" t="s">
        <v>142</v>
      </c>
      <c r="G85" s="148" t="s">
        <v>143</v>
      </c>
      <c r="H85" s="148"/>
      <c r="I85" s="46"/>
      <c r="J85" s="50">
        <f t="shared" si="1"/>
        <v>4363126</v>
      </c>
      <c r="K85" s="50">
        <v>1355523</v>
      </c>
      <c r="L85" s="50">
        <v>207232</v>
      </c>
      <c r="M85" s="50">
        <v>74440</v>
      </c>
      <c r="N85" s="50">
        <v>60435</v>
      </c>
      <c r="O85" s="50">
        <v>40271</v>
      </c>
      <c r="P85" s="50">
        <v>481481</v>
      </c>
      <c r="Q85" s="50">
        <v>685266</v>
      </c>
      <c r="R85" s="50">
        <v>1358176</v>
      </c>
      <c r="S85" s="50">
        <v>3913</v>
      </c>
      <c r="T85" s="50">
        <v>51122</v>
      </c>
      <c r="U85" s="50">
        <v>26432</v>
      </c>
      <c r="V85" s="50">
        <v>18835</v>
      </c>
      <c r="W85" s="51" t="s">
        <v>20</v>
      </c>
      <c r="X85" s="51" t="s">
        <v>21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s="8" customFormat="1" ht="12" hidden="1" x14ac:dyDescent="0.25">
      <c r="A86" s="99">
        <v>4</v>
      </c>
      <c r="B86" s="107"/>
      <c r="C86" s="118"/>
      <c r="D86" s="47"/>
      <c r="E86" s="46"/>
      <c r="F86" s="60" t="s">
        <v>144</v>
      </c>
      <c r="G86" s="148" t="s">
        <v>145</v>
      </c>
      <c r="H86" s="148"/>
      <c r="I86" s="46"/>
      <c r="J86" s="50">
        <f t="shared" si="1"/>
        <v>5170076</v>
      </c>
      <c r="K86" s="49">
        <v>1787602</v>
      </c>
      <c r="L86" s="50">
        <v>55929</v>
      </c>
      <c r="M86" s="50">
        <v>35943</v>
      </c>
      <c r="N86" s="50">
        <v>68605</v>
      </c>
      <c r="O86" s="50">
        <v>77439</v>
      </c>
      <c r="P86" s="50">
        <v>140264</v>
      </c>
      <c r="Q86" s="50">
        <v>889832</v>
      </c>
      <c r="R86" s="50">
        <v>2033551</v>
      </c>
      <c r="S86" s="50">
        <v>44723</v>
      </c>
      <c r="T86" s="50">
        <v>13206</v>
      </c>
      <c r="U86" s="50">
        <v>1537</v>
      </c>
      <c r="V86" s="50">
        <v>21445</v>
      </c>
      <c r="W86" s="51" t="s">
        <v>20</v>
      </c>
      <c r="X86" s="51" t="s">
        <v>21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s="8" customFormat="1" ht="15" hidden="1" customHeight="1" x14ac:dyDescent="0.25">
      <c r="A87" s="99">
        <v>4</v>
      </c>
      <c r="B87" s="107"/>
      <c r="C87" s="118"/>
      <c r="D87" s="47"/>
      <c r="E87" s="46"/>
      <c r="F87" s="60" t="s">
        <v>146</v>
      </c>
      <c r="G87" s="148" t="s">
        <v>147</v>
      </c>
      <c r="H87" s="148"/>
      <c r="I87" s="46"/>
      <c r="J87" s="50">
        <f t="shared" si="1"/>
        <v>2989780</v>
      </c>
      <c r="K87" s="50">
        <v>825949</v>
      </c>
      <c r="L87" s="50">
        <v>283778</v>
      </c>
      <c r="M87" s="50">
        <v>26111</v>
      </c>
      <c r="N87" s="50">
        <v>37234</v>
      </c>
      <c r="O87" s="50">
        <v>38292</v>
      </c>
      <c r="P87" s="50">
        <v>261184</v>
      </c>
      <c r="Q87" s="50">
        <v>248155</v>
      </c>
      <c r="R87" s="50">
        <v>1111980</v>
      </c>
      <c r="S87" s="50">
        <v>124052</v>
      </c>
      <c r="T87" s="50">
        <v>18226</v>
      </c>
      <c r="U87" s="50">
        <v>14345</v>
      </c>
      <c r="V87" s="50">
        <v>474</v>
      </c>
      <c r="W87" s="51" t="s">
        <v>20</v>
      </c>
      <c r="X87" s="51" t="s">
        <v>21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s="8" customFormat="1" ht="12" hidden="1" x14ac:dyDescent="0.25">
      <c r="A88" s="99">
        <v>4</v>
      </c>
      <c r="B88" s="107"/>
      <c r="C88" s="118"/>
      <c r="D88" s="47"/>
      <c r="E88" s="46"/>
      <c r="F88" s="60" t="s">
        <v>148</v>
      </c>
      <c r="G88" s="148" t="s">
        <v>149</v>
      </c>
      <c r="H88" s="148"/>
      <c r="I88" s="46"/>
      <c r="J88" s="50">
        <f t="shared" si="1"/>
        <v>1553422</v>
      </c>
      <c r="K88" s="50">
        <v>393890</v>
      </c>
      <c r="L88" s="50">
        <v>58587</v>
      </c>
      <c r="M88" s="50">
        <v>53750</v>
      </c>
      <c r="N88" s="50">
        <v>32534</v>
      </c>
      <c r="O88" s="50">
        <v>54280</v>
      </c>
      <c r="P88" s="50">
        <v>299661</v>
      </c>
      <c r="Q88" s="50">
        <v>36508</v>
      </c>
      <c r="R88" s="50">
        <v>468832</v>
      </c>
      <c r="S88" s="50">
        <v>46089</v>
      </c>
      <c r="T88" s="50">
        <v>13058</v>
      </c>
      <c r="U88" s="50">
        <v>40281</v>
      </c>
      <c r="V88" s="50">
        <v>55952</v>
      </c>
      <c r="W88" s="51" t="s">
        <v>20</v>
      </c>
      <c r="X88" s="51" t="s">
        <v>21</v>
      </c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s="8" customFormat="1" ht="15" hidden="1" customHeight="1" x14ac:dyDescent="0.25">
      <c r="A89" s="99">
        <v>4</v>
      </c>
      <c r="B89" s="107"/>
      <c r="C89" s="118"/>
      <c r="D89" s="47"/>
      <c r="E89" s="46"/>
      <c r="F89" s="60" t="s">
        <v>150</v>
      </c>
      <c r="G89" s="148" t="s">
        <v>151</v>
      </c>
      <c r="H89" s="148"/>
      <c r="I89" s="46"/>
      <c r="J89" s="50">
        <f t="shared" ref="J89:J154" si="17">SUM(K89:V89)</f>
        <v>11073978</v>
      </c>
      <c r="K89" s="50">
        <v>4067905</v>
      </c>
      <c r="L89" s="50">
        <v>426135</v>
      </c>
      <c r="M89" s="50">
        <v>594503</v>
      </c>
      <c r="N89" s="50">
        <v>170049</v>
      </c>
      <c r="O89" s="50">
        <v>153579</v>
      </c>
      <c r="P89" s="50">
        <v>250615</v>
      </c>
      <c r="Q89" s="50">
        <v>4063913</v>
      </c>
      <c r="R89" s="50">
        <v>875800</v>
      </c>
      <c r="S89" s="50">
        <v>131640</v>
      </c>
      <c r="T89" s="50">
        <v>55746</v>
      </c>
      <c r="U89" s="50">
        <v>99503</v>
      </c>
      <c r="V89" s="50">
        <v>184590</v>
      </c>
      <c r="W89" s="51" t="s">
        <v>20</v>
      </c>
      <c r="X89" s="51" t="s">
        <v>21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s="8" customFormat="1" ht="15" hidden="1" customHeight="1" x14ac:dyDescent="0.25">
      <c r="A90" s="99">
        <v>4</v>
      </c>
      <c r="B90" s="107"/>
      <c r="C90" s="118"/>
      <c r="D90" s="47"/>
      <c r="E90" s="46"/>
      <c r="F90" s="60" t="s">
        <v>152</v>
      </c>
      <c r="G90" s="148" t="s">
        <v>153</v>
      </c>
      <c r="H90" s="148"/>
      <c r="I90" s="46"/>
      <c r="J90" s="50">
        <f t="shared" si="17"/>
        <v>1375478</v>
      </c>
      <c r="K90" s="50">
        <v>1266</v>
      </c>
      <c r="L90" s="50">
        <v>516160</v>
      </c>
      <c r="M90" s="50">
        <v>55820</v>
      </c>
      <c r="N90" s="50">
        <v>5092</v>
      </c>
      <c r="O90" s="50">
        <v>62052</v>
      </c>
      <c r="P90" s="50">
        <v>204351</v>
      </c>
      <c r="Q90" s="50">
        <v>234968</v>
      </c>
      <c r="R90" s="50">
        <v>253242</v>
      </c>
      <c r="S90" s="50">
        <v>32563</v>
      </c>
      <c r="T90" s="50">
        <v>6326</v>
      </c>
      <c r="U90" s="50">
        <v>2372</v>
      </c>
      <c r="V90" s="50">
        <v>1266</v>
      </c>
      <c r="W90" s="51" t="s">
        <v>20</v>
      </c>
      <c r="X90" s="51" t="s">
        <v>21</v>
      </c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s="8" customFormat="1" ht="12" hidden="1" x14ac:dyDescent="0.25">
      <c r="A91" s="99">
        <v>4</v>
      </c>
      <c r="B91" s="107"/>
      <c r="C91" s="118"/>
      <c r="D91" s="47"/>
      <c r="E91" s="46"/>
      <c r="F91" s="60" t="s">
        <v>154</v>
      </c>
      <c r="G91" s="148" t="s">
        <v>155</v>
      </c>
      <c r="H91" s="148"/>
      <c r="I91" s="46"/>
      <c r="J91" s="50">
        <f t="shared" si="17"/>
        <v>1365813</v>
      </c>
      <c r="K91" s="50">
        <v>414334</v>
      </c>
      <c r="L91" s="50">
        <v>65136</v>
      </c>
      <c r="M91" s="50">
        <v>19996</v>
      </c>
      <c r="N91" s="50">
        <v>54840</v>
      </c>
      <c r="O91" s="50">
        <v>39396</v>
      </c>
      <c r="P91" s="50">
        <v>80639</v>
      </c>
      <c r="Q91" s="50">
        <v>44083</v>
      </c>
      <c r="R91" s="50">
        <v>535042</v>
      </c>
      <c r="S91" s="50">
        <v>47687</v>
      </c>
      <c r="T91" s="50">
        <v>12951</v>
      </c>
      <c r="U91" s="50">
        <v>24981</v>
      </c>
      <c r="V91" s="50">
        <v>26728</v>
      </c>
      <c r="W91" s="51" t="s">
        <v>20</v>
      </c>
      <c r="X91" s="51" t="s">
        <v>21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s="8" customFormat="1" ht="15" hidden="1" customHeight="1" x14ac:dyDescent="0.25">
      <c r="A92" s="99">
        <v>4</v>
      </c>
      <c r="B92" s="107"/>
      <c r="C92" s="118"/>
      <c r="D92" s="47"/>
      <c r="E92" s="46"/>
      <c r="F92" s="60" t="s">
        <v>156</v>
      </c>
      <c r="G92" s="148" t="s">
        <v>157</v>
      </c>
      <c r="H92" s="148"/>
      <c r="I92" s="46"/>
      <c r="J92" s="50">
        <f t="shared" si="17"/>
        <v>8543428</v>
      </c>
      <c r="K92" s="50">
        <v>3016984</v>
      </c>
      <c r="L92" s="50">
        <v>193508</v>
      </c>
      <c r="M92" s="50">
        <v>235637</v>
      </c>
      <c r="N92" s="50">
        <v>309143</v>
      </c>
      <c r="O92" s="50">
        <v>164007</v>
      </c>
      <c r="P92" s="50">
        <v>574674</v>
      </c>
      <c r="Q92" s="50">
        <v>57528</v>
      </c>
      <c r="R92" s="50">
        <v>3818875</v>
      </c>
      <c r="S92" s="50">
        <v>90871</v>
      </c>
      <c r="T92" s="50">
        <v>43691</v>
      </c>
      <c r="U92" s="50">
        <v>23642</v>
      </c>
      <c r="V92" s="50">
        <v>14868</v>
      </c>
      <c r="W92" s="51" t="s">
        <v>20</v>
      </c>
      <c r="X92" s="51" t="s">
        <v>21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s="8" customFormat="1" ht="15" hidden="1" customHeight="1" x14ac:dyDescent="0.25">
      <c r="A93" s="99">
        <v>4</v>
      </c>
      <c r="B93" s="107"/>
      <c r="C93" s="118"/>
      <c r="D93" s="47"/>
      <c r="E93" s="46"/>
      <c r="F93" s="60" t="s">
        <v>158</v>
      </c>
      <c r="G93" s="148" t="s">
        <v>159</v>
      </c>
      <c r="H93" s="148"/>
      <c r="I93" s="46"/>
      <c r="J93" s="50">
        <f t="shared" si="17"/>
        <v>186088</v>
      </c>
      <c r="K93" s="50">
        <v>0</v>
      </c>
      <c r="L93" s="50">
        <v>13222</v>
      </c>
      <c r="M93" s="50">
        <v>122854</v>
      </c>
      <c r="N93" s="50">
        <v>6396</v>
      </c>
      <c r="O93" s="50">
        <v>6546</v>
      </c>
      <c r="P93" s="50">
        <v>6546</v>
      </c>
      <c r="Q93" s="50">
        <v>5087</v>
      </c>
      <c r="R93" s="50">
        <v>5087</v>
      </c>
      <c r="S93" s="50">
        <v>5087</v>
      </c>
      <c r="T93" s="50">
        <v>5087</v>
      </c>
      <c r="U93" s="50">
        <v>5087</v>
      </c>
      <c r="V93" s="50">
        <v>5089</v>
      </c>
      <c r="W93" s="51" t="s">
        <v>20</v>
      </c>
      <c r="X93" s="51" t="s">
        <v>21</v>
      </c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s="8" customFormat="1" ht="15" hidden="1" customHeight="1" x14ac:dyDescent="0.25">
      <c r="A94" s="99">
        <v>4</v>
      </c>
      <c r="B94" s="107"/>
      <c r="C94" s="118"/>
      <c r="D94" s="47"/>
      <c r="E94" s="46"/>
      <c r="F94" s="60" t="s">
        <v>160</v>
      </c>
      <c r="G94" s="148" t="s">
        <v>161</v>
      </c>
      <c r="H94" s="148"/>
      <c r="I94" s="46"/>
      <c r="J94" s="50">
        <f t="shared" si="17"/>
        <v>4268339</v>
      </c>
      <c r="K94" s="50">
        <v>269868</v>
      </c>
      <c r="L94" s="50">
        <v>302156</v>
      </c>
      <c r="M94" s="50">
        <v>333255</v>
      </c>
      <c r="N94" s="50">
        <v>342465</v>
      </c>
      <c r="O94" s="50">
        <v>375064</v>
      </c>
      <c r="P94" s="50">
        <v>391241</v>
      </c>
      <c r="Q94" s="50">
        <v>377595</v>
      </c>
      <c r="R94" s="50">
        <v>405217</v>
      </c>
      <c r="S94" s="50">
        <v>264161</v>
      </c>
      <c r="T94" s="50">
        <v>417512</v>
      </c>
      <c r="U94" s="50">
        <v>522500</v>
      </c>
      <c r="V94" s="50">
        <v>267305</v>
      </c>
      <c r="W94" s="51" t="s">
        <v>20</v>
      </c>
      <c r="X94" s="51" t="s">
        <v>21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s="8" customFormat="1" ht="15" hidden="1" customHeight="1" x14ac:dyDescent="0.25">
      <c r="A95" s="99">
        <v>4</v>
      </c>
      <c r="B95" s="107"/>
      <c r="C95" s="118"/>
      <c r="D95" s="47"/>
      <c r="E95" s="46"/>
      <c r="F95" s="60" t="s">
        <v>162</v>
      </c>
      <c r="G95" s="148" t="s">
        <v>163</v>
      </c>
      <c r="H95" s="148"/>
      <c r="I95" s="46"/>
      <c r="J95" s="50">
        <f t="shared" si="17"/>
        <v>318708</v>
      </c>
      <c r="K95" s="50">
        <v>8737</v>
      </c>
      <c r="L95" s="50">
        <v>12012</v>
      </c>
      <c r="M95" s="50">
        <v>6367</v>
      </c>
      <c r="N95" s="50">
        <v>5936</v>
      </c>
      <c r="O95" s="50">
        <v>16285</v>
      </c>
      <c r="P95" s="50">
        <v>28551</v>
      </c>
      <c r="Q95" s="50">
        <v>8698</v>
      </c>
      <c r="R95" s="50">
        <v>6277</v>
      </c>
      <c r="S95" s="50">
        <v>0</v>
      </c>
      <c r="T95" s="50">
        <v>7389</v>
      </c>
      <c r="U95" s="50">
        <v>183592</v>
      </c>
      <c r="V95" s="50">
        <v>34864</v>
      </c>
      <c r="W95" s="51" t="s">
        <v>20</v>
      </c>
      <c r="X95" s="51" t="s">
        <v>21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s="8" customFormat="1" ht="15" hidden="1" customHeight="1" x14ac:dyDescent="0.25">
      <c r="A96" s="99">
        <v>4</v>
      </c>
      <c r="B96" s="107"/>
      <c r="C96" s="118"/>
      <c r="D96" s="47"/>
      <c r="E96" s="46"/>
      <c r="F96" s="60" t="s">
        <v>164</v>
      </c>
      <c r="G96" s="148" t="s">
        <v>165</v>
      </c>
      <c r="H96" s="148"/>
      <c r="I96" s="46"/>
      <c r="J96" s="50">
        <f t="shared" si="17"/>
        <v>666776</v>
      </c>
      <c r="K96" s="50">
        <v>18116</v>
      </c>
      <c r="L96" s="50">
        <v>41158</v>
      </c>
      <c r="M96" s="50">
        <v>101565</v>
      </c>
      <c r="N96" s="50">
        <v>89285</v>
      </c>
      <c r="O96" s="50">
        <v>70390</v>
      </c>
      <c r="P96" s="50">
        <v>76076</v>
      </c>
      <c r="Q96" s="50">
        <v>107818</v>
      </c>
      <c r="R96" s="50">
        <v>19576</v>
      </c>
      <c r="S96" s="50">
        <v>88195</v>
      </c>
      <c r="T96" s="50">
        <v>5961</v>
      </c>
      <c r="U96" s="50">
        <v>30441</v>
      </c>
      <c r="V96" s="50">
        <v>18195</v>
      </c>
      <c r="W96" s="51" t="s">
        <v>20</v>
      </c>
      <c r="X96" s="51" t="s">
        <v>21</v>
      </c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s="8" customFormat="1" ht="15" hidden="1" customHeight="1" x14ac:dyDescent="0.25">
      <c r="A97" s="99">
        <v>4</v>
      </c>
      <c r="B97" s="107"/>
      <c r="C97" s="118"/>
      <c r="D97" s="47"/>
      <c r="E97" s="46"/>
      <c r="F97" s="60" t="s">
        <v>166</v>
      </c>
      <c r="G97" s="148" t="s">
        <v>167</v>
      </c>
      <c r="H97" s="148"/>
      <c r="I97" s="46"/>
      <c r="J97" s="50">
        <f t="shared" si="17"/>
        <v>527382</v>
      </c>
      <c r="K97" s="50">
        <v>11719</v>
      </c>
      <c r="L97" s="50">
        <v>63997</v>
      </c>
      <c r="M97" s="50">
        <v>8317</v>
      </c>
      <c r="N97" s="50">
        <v>50486</v>
      </c>
      <c r="O97" s="50">
        <v>13342</v>
      </c>
      <c r="P97" s="50">
        <v>37525</v>
      </c>
      <c r="Q97" s="50">
        <v>87182</v>
      </c>
      <c r="R97" s="50">
        <v>115462</v>
      </c>
      <c r="S97" s="50">
        <v>77528</v>
      </c>
      <c r="T97" s="50">
        <v>20142</v>
      </c>
      <c r="U97" s="50">
        <v>41682</v>
      </c>
      <c r="V97" s="50">
        <v>0</v>
      </c>
      <c r="W97" s="51" t="s">
        <v>20</v>
      </c>
      <c r="X97" s="51" t="s">
        <v>21</v>
      </c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s="8" customFormat="1" ht="15" hidden="1" customHeight="1" x14ac:dyDescent="0.25">
      <c r="A98" s="99">
        <v>4</v>
      </c>
      <c r="B98" s="107"/>
      <c r="C98" s="118"/>
      <c r="D98" s="47"/>
      <c r="E98" s="46"/>
      <c r="F98" s="60" t="s">
        <v>168</v>
      </c>
      <c r="G98" s="148" t="s">
        <v>169</v>
      </c>
      <c r="H98" s="148"/>
      <c r="I98" s="46"/>
      <c r="J98" s="50">
        <f t="shared" si="17"/>
        <v>6122962</v>
      </c>
      <c r="K98" s="50">
        <v>690390</v>
      </c>
      <c r="L98" s="50">
        <v>161597</v>
      </c>
      <c r="M98" s="50">
        <v>189826</v>
      </c>
      <c r="N98" s="50">
        <v>1286480</v>
      </c>
      <c r="O98" s="50">
        <v>655329</v>
      </c>
      <c r="P98" s="50">
        <v>115414</v>
      </c>
      <c r="Q98" s="50">
        <v>18353</v>
      </c>
      <c r="R98" s="50">
        <v>2495896</v>
      </c>
      <c r="S98" s="50">
        <v>430223</v>
      </c>
      <c r="T98" s="50">
        <v>36924</v>
      </c>
      <c r="U98" s="50">
        <v>25430</v>
      </c>
      <c r="V98" s="50">
        <v>17100</v>
      </c>
      <c r="W98" s="51" t="s">
        <v>20</v>
      </c>
      <c r="X98" s="51" t="s">
        <v>21</v>
      </c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s="8" customFormat="1" ht="15" hidden="1" customHeight="1" x14ac:dyDescent="0.25">
      <c r="A99" s="99">
        <v>4</v>
      </c>
      <c r="B99" s="107"/>
      <c r="C99" s="118"/>
      <c r="D99" s="47"/>
      <c r="E99" s="46"/>
      <c r="F99" s="60" t="s">
        <v>170</v>
      </c>
      <c r="G99" s="148" t="s">
        <v>171</v>
      </c>
      <c r="H99" s="148"/>
      <c r="I99" s="46"/>
      <c r="J99" s="50">
        <f t="shared" si="17"/>
        <v>15778643</v>
      </c>
      <c r="K99" s="50">
        <v>442734</v>
      </c>
      <c r="L99" s="50">
        <v>175668</v>
      </c>
      <c r="M99" s="50">
        <v>198957</v>
      </c>
      <c r="N99" s="50">
        <v>1200378</v>
      </c>
      <c r="O99" s="50">
        <v>4289823</v>
      </c>
      <c r="P99" s="50">
        <v>908034</v>
      </c>
      <c r="Q99" s="50">
        <v>1267025</v>
      </c>
      <c r="R99" s="50">
        <v>5923031</v>
      </c>
      <c r="S99" s="50">
        <v>1063880</v>
      </c>
      <c r="T99" s="50">
        <v>87210</v>
      </c>
      <c r="U99" s="50">
        <v>129624</v>
      </c>
      <c r="V99" s="50">
        <v>92279</v>
      </c>
      <c r="W99" s="51" t="s">
        <v>20</v>
      </c>
      <c r="X99" s="51" t="s">
        <v>21</v>
      </c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s="8" customFormat="1" ht="15" hidden="1" customHeight="1" x14ac:dyDescent="0.25">
      <c r="A100" s="99">
        <v>4</v>
      </c>
      <c r="B100" s="107"/>
      <c r="C100" s="118"/>
      <c r="D100" s="47"/>
      <c r="E100" s="46"/>
      <c r="F100" s="60" t="s">
        <v>172</v>
      </c>
      <c r="G100" s="148" t="s">
        <v>173</v>
      </c>
      <c r="H100" s="148"/>
      <c r="I100" s="46"/>
      <c r="J100" s="50">
        <f t="shared" si="17"/>
        <v>3230830</v>
      </c>
      <c r="K100" s="50">
        <v>292537</v>
      </c>
      <c r="L100" s="50">
        <v>39045</v>
      </c>
      <c r="M100" s="50">
        <v>17388</v>
      </c>
      <c r="N100" s="50">
        <v>654199</v>
      </c>
      <c r="O100" s="50">
        <v>320579</v>
      </c>
      <c r="P100" s="50">
        <v>111707</v>
      </c>
      <c r="Q100" s="50">
        <v>135470</v>
      </c>
      <c r="R100" s="50">
        <v>845168</v>
      </c>
      <c r="S100" s="50">
        <v>263548</v>
      </c>
      <c r="T100" s="50">
        <v>46912</v>
      </c>
      <c r="U100" s="50">
        <v>500694</v>
      </c>
      <c r="V100" s="50">
        <v>3583</v>
      </c>
      <c r="W100" s="51" t="s">
        <v>20</v>
      </c>
      <c r="X100" s="51" t="s">
        <v>21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s="8" customFormat="1" ht="24" hidden="1" customHeight="1" x14ac:dyDescent="0.25">
      <c r="A101" s="99">
        <v>4</v>
      </c>
      <c r="B101" s="107"/>
      <c r="C101" s="118"/>
      <c r="D101" s="47"/>
      <c r="E101" s="46"/>
      <c r="F101" s="60" t="s">
        <v>174</v>
      </c>
      <c r="G101" s="148" t="s">
        <v>175</v>
      </c>
      <c r="H101" s="148"/>
      <c r="I101" s="46"/>
      <c r="J101" s="50">
        <f t="shared" si="17"/>
        <v>2115766</v>
      </c>
      <c r="K101" s="50">
        <v>629750</v>
      </c>
      <c r="L101" s="50">
        <v>43156</v>
      </c>
      <c r="M101" s="50">
        <v>15652</v>
      </c>
      <c r="N101" s="50">
        <v>46974</v>
      </c>
      <c r="O101" s="50">
        <v>330784</v>
      </c>
      <c r="P101" s="50">
        <v>34589</v>
      </c>
      <c r="Q101" s="50">
        <v>82258</v>
      </c>
      <c r="R101" s="50">
        <v>395464</v>
      </c>
      <c r="S101" s="50">
        <v>385187</v>
      </c>
      <c r="T101" s="50">
        <v>52134</v>
      </c>
      <c r="U101" s="50">
        <v>65112</v>
      </c>
      <c r="V101" s="50">
        <v>34706</v>
      </c>
      <c r="W101" s="51" t="s">
        <v>20</v>
      </c>
      <c r="X101" s="51" t="s">
        <v>21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s="8" customFormat="1" ht="15" hidden="1" customHeight="1" x14ac:dyDescent="0.25">
      <c r="A102" s="99">
        <v>4</v>
      </c>
      <c r="B102" s="107"/>
      <c r="C102" s="118"/>
      <c r="D102" s="47"/>
      <c r="E102" s="46"/>
      <c r="F102" s="60" t="s">
        <v>176</v>
      </c>
      <c r="G102" s="148" t="s">
        <v>177</v>
      </c>
      <c r="H102" s="148"/>
      <c r="I102" s="46"/>
      <c r="J102" s="50">
        <f t="shared" si="17"/>
        <v>13904071</v>
      </c>
      <c r="K102" s="50">
        <v>4701238</v>
      </c>
      <c r="L102" s="50">
        <v>85360</v>
      </c>
      <c r="M102" s="50">
        <v>40124</v>
      </c>
      <c r="N102" s="50">
        <v>120167</v>
      </c>
      <c r="O102" s="50">
        <v>3581683</v>
      </c>
      <c r="P102" s="50">
        <v>127441</v>
      </c>
      <c r="Q102" s="50">
        <v>720958</v>
      </c>
      <c r="R102" s="50">
        <v>1892815</v>
      </c>
      <c r="S102" s="50">
        <v>2544571</v>
      </c>
      <c r="T102" s="50">
        <v>15961</v>
      </c>
      <c r="U102" s="50">
        <v>34114</v>
      </c>
      <c r="V102" s="50">
        <v>39639</v>
      </c>
      <c r="W102" s="51" t="s">
        <v>20</v>
      </c>
      <c r="X102" s="51" t="s">
        <v>21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s="8" customFormat="1" ht="12" hidden="1" x14ac:dyDescent="0.25">
      <c r="A103" s="99">
        <v>4</v>
      </c>
      <c r="B103" s="107"/>
      <c r="C103" s="118"/>
      <c r="D103" s="47"/>
      <c r="E103" s="46"/>
      <c r="F103" s="60" t="s">
        <v>178</v>
      </c>
      <c r="G103" s="148" t="s">
        <v>179</v>
      </c>
      <c r="H103" s="148"/>
      <c r="I103" s="46"/>
      <c r="J103" s="50">
        <f t="shared" si="17"/>
        <v>6001108</v>
      </c>
      <c r="K103" s="50">
        <v>1529096</v>
      </c>
      <c r="L103" s="50">
        <v>340282</v>
      </c>
      <c r="M103" s="50">
        <v>26513</v>
      </c>
      <c r="N103" s="50">
        <v>50147</v>
      </c>
      <c r="O103" s="50">
        <v>1211938</v>
      </c>
      <c r="P103" s="50">
        <v>185396</v>
      </c>
      <c r="Q103" s="50">
        <v>115123</v>
      </c>
      <c r="R103" s="50">
        <v>1124041</v>
      </c>
      <c r="S103" s="50">
        <v>1169631</v>
      </c>
      <c r="T103" s="50">
        <v>193871</v>
      </c>
      <c r="U103" s="50">
        <v>42337</v>
      </c>
      <c r="V103" s="50">
        <v>12733</v>
      </c>
      <c r="W103" s="51" t="s">
        <v>20</v>
      </c>
      <c r="X103" s="51" t="s">
        <v>21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s="8" customFormat="1" ht="15" hidden="1" customHeight="1" x14ac:dyDescent="0.25">
      <c r="A104" s="99">
        <v>4</v>
      </c>
      <c r="B104" s="107"/>
      <c r="C104" s="118"/>
      <c r="D104" s="47"/>
      <c r="E104" s="46"/>
      <c r="F104" s="60" t="s">
        <v>180</v>
      </c>
      <c r="G104" s="148" t="s">
        <v>181</v>
      </c>
      <c r="H104" s="148"/>
      <c r="I104" s="46"/>
      <c r="J104" s="50">
        <f t="shared" si="17"/>
        <v>1671166</v>
      </c>
      <c r="K104" s="50">
        <v>505860</v>
      </c>
      <c r="L104" s="50">
        <v>53236</v>
      </c>
      <c r="M104" s="50">
        <v>177710</v>
      </c>
      <c r="N104" s="50">
        <v>1265</v>
      </c>
      <c r="O104" s="50">
        <v>459458</v>
      </c>
      <c r="P104" s="50">
        <v>3820</v>
      </c>
      <c r="Q104" s="50">
        <v>147389</v>
      </c>
      <c r="R104" s="50">
        <v>56731</v>
      </c>
      <c r="S104" s="50">
        <v>4706</v>
      </c>
      <c r="T104" s="50">
        <v>161101</v>
      </c>
      <c r="U104" s="50">
        <v>99866</v>
      </c>
      <c r="V104" s="50">
        <v>24</v>
      </c>
      <c r="W104" s="51" t="s">
        <v>20</v>
      </c>
      <c r="X104" s="51" t="s">
        <v>21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s="8" customFormat="1" ht="15" hidden="1" customHeight="1" x14ac:dyDescent="0.25">
      <c r="A105" s="99">
        <v>4</v>
      </c>
      <c r="B105" s="107"/>
      <c r="C105" s="118"/>
      <c r="D105" s="47"/>
      <c r="E105" s="46"/>
      <c r="F105" s="60" t="s">
        <v>182</v>
      </c>
      <c r="G105" s="148" t="s">
        <v>183</v>
      </c>
      <c r="H105" s="148"/>
      <c r="I105" s="46"/>
      <c r="J105" s="50">
        <f t="shared" si="17"/>
        <v>47578226</v>
      </c>
      <c r="K105" s="50">
        <v>7494160</v>
      </c>
      <c r="L105" s="50">
        <v>1858455</v>
      </c>
      <c r="M105" s="50">
        <v>345023</v>
      </c>
      <c r="N105" s="50">
        <v>3911301</v>
      </c>
      <c r="O105" s="50">
        <v>9995657</v>
      </c>
      <c r="P105" s="50">
        <v>3733004</v>
      </c>
      <c r="Q105" s="50">
        <v>3590735</v>
      </c>
      <c r="R105" s="50">
        <v>9904189</v>
      </c>
      <c r="S105" s="50">
        <v>5674284</v>
      </c>
      <c r="T105" s="50">
        <v>184957</v>
      </c>
      <c r="U105" s="50">
        <v>200005</v>
      </c>
      <c r="V105" s="50">
        <v>686456</v>
      </c>
      <c r="W105" s="51" t="s">
        <v>20</v>
      </c>
      <c r="X105" s="51" t="s">
        <v>21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s="8" customFormat="1" ht="15" hidden="1" customHeight="1" x14ac:dyDescent="0.25">
      <c r="A106" s="99">
        <v>4</v>
      </c>
      <c r="B106" s="107"/>
      <c r="C106" s="118"/>
      <c r="D106" s="47"/>
      <c r="E106" s="46"/>
      <c r="F106" s="60" t="s">
        <v>184</v>
      </c>
      <c r="G106" s="148" t="s">
        <v>185</v>
      </c>
      <c r="H106" s="148"/>
      <c r="I106" s="46"/>
      <c r="J106" s="50">
        <f t="shared" si="17"/>
        <v>12955663</v>
      </c>
      <c r="K106" s="50">
        <v>1820584</v>
      </c>
      <c r="L106" s="50">
        <v>534818</v>
      </c>
      <c r="M106" s="50">
        <v>614413</v>
      </c>
      <c r="N106" s="50">
        <v>2253456</v>
      </c>
      <c r="O106" s="50">
        <v>961591</v>
      </c>
      <c r="P106" s="50">
        <v>727226</v>
      </c>
      <c r="Q106" s="50">
        <v>1097961</v>
      </c>
      <c r="R106" s="50">
        <v>2052696</v>
      </c>
      <c r="S106" s="50">
        <v>946965</v>
      </c>
      <c r="T106" s="50">
        <v>453164</v>
      </c>
      <c r="U106" s="50">
        <v>659674</v>
      </c>
      <c r="V106" s="50">
        <v>833115</v>
      </c>
      <c r="W106" s="51" t="s">
        <v>20</v>
      </c>
      <c r="X106" s="51" t="s">
        <v>21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s="8" customFormat="1" ht="15" hidden="1" customHeight="1" x14ac:dyDescent="0.25">
      <c r="A107" s="99">
        <v>4</v>
      </c>
      <c r="B107" s="107"/>
      <c r="C107" s="118"/>
      <c r="D107" s="47"/>
      <c r="E107" s="46"/>
      <c r="F107" s="60" t="s">
        <v>186</v>
      </c>
      <c r="G107" s="148" t="s">
        <v>187</v>
      </c>
      <c r="H107" s="148"/>
      <c r="I107" s="46"/>
      <c r="J107" s="50">
        <f t="shared" si="17"/>
        <v>8794573</v>
      </c>
      <c r="K107" s="50">
        <v>724790</v>
      </c>
      <c r="L107" s="50">
        <v>275607</v>
      </c>
      <c r="M107" s="50">
        <v>117356</v>
      </c>
      <c r="N107" s="50">
        <v>2310980</v>
      </c>
      <c r="O107" s="50">
        <v>604295</v>
      </c>
      <c r="P107" s="50">
        <v>359042</v>
      </c>
      <c r="Q107" s="50">
        <v>451368</v>
      </c>
      <c r="R107" s="50">
        <v>1323788</v>
      </c>
      <c r="S107" s="50">
        <v>143991</v>
      </c>
      <c r="T107" s="50">
        <v>12599</v>
      </c>
      <c r="U107" s="50">
        <v>5140</v>
      </c>
      <c r="V107" s="50">
        <v>2465617</v>
      </c>
      <c r="W107" s="51" t="s">
        <v>20</v>
      </c>
      <c r="X107" s="51" t="s">
        <v>21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s="8" customFormat="1" ht="15" hidden="1" customHeight="1" x14ac:dyDescent="0.25">
      <c r="A108" s="99">
        <v>4</v>
      </c>
      <c r="B108" s="107"/>
      <c r="C108" s="118"/>
      <c r="D108" s="47"/>
      <c r="E108" s="46"/>
      <c r="F108" s="60" t="s">
        <v>188</v>
      </c>
      <c r="G108" s="148" t="s">
        <v>189</v>
      </c>
      <c r="H108" s="148"/>
      <c r="I108" s="46"/>
      <c r="J108" s="50">
        <f t="shared" si="17"/>
        <v>8096588</v>
      </c>
      <c r="K108" s="50">
        <v>1426981</v>
      </c>
      <c r="L108" s="50">
        <v>98773</v>
      </c>
      <c r="M108" s="50">
        <v>42534</v>
      </c>
      <c r="N108" s="50">
        <v>649860</v>
      </c>
      <c r="O108" s="50">
        <v>1450367</v>
      </c>
      <c r="P108" s="50">
        <v>236182</v>
      </c>
      <c r="Q108" s="50">
        <v>214929</v>
      </c>
      <c r="R108" s="50">
        <v>1253941</v>
      </c>
      <c r="S108" s="50">
        <v>2055678</v>
      </c>
      <c r="T108" s="50">
        <v>495386</v>
      </c>
      <c r="U108" s="50">
        <v>99961</v>
      </c>
      <c r="V108" s="50">
        <v>71996</v>
      </c>
      <c r="W108" s="51" t="s">
        <v>20</v>
      </c>
      <c r="X108" s="51" t="s">
        <v>21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s="8" customFormat="1" ht="15" hidden="1" customHeight="1" x14ac:dyDescent="0.25">
      <c r="A109" s="99">
        <v>4</v>
      </c>
      <c r="B109" s="107"/>
      <c r="C109" s="118"/>
      <c r="D109" s="47"/>
      <c r="E109" s="46"/>
      <c r="F109" s="60" t="s">
        <v>190</v>
      </c>
      <c r="G109" s="148" t="s">
        <v>191</v>
      </c>
      <c r="H109" s="148"/>
      <c r="I109" s="46"/>
      <c r="J109" s="50">
        <f t="shared" si="17"/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1" t="s">
        <v>20</v>
      </c>
      <c r="X109" s="51" t="s">
        <v>21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s="6" customFormat="1" ht="12.75" x14ac:dyDescent="0.25">
      <c r="A110" s="97">
        <v>3</v>
      </c>
      <c r="B110" s="105"/>
      <c r="C110" s="115"/>
      <c r="D110" s="73"/>
      <c r="E110" s="44">
        <v>43.003999999999998</v>
      </c>
      <c r="F110" s="143" t="s">
        <v>192</v>
      </c>
      <c r="G110" s="143"/>
      <c r="H110" s="143"/>
      <c r="I110" s="45"/>
      <c r="J110" s="37">
        <f t="shared" si="17"/>
        <v>48732046</v>
      </c>
      <c r="K110" s="37">
        <f>+K111+K112</f>
        <v>4596408</v>
      </c>
      <c r="L110" s="37">
        <f t="shared" ref="L110:V110" si="18">+L111+L112</f>
        <v>4645717</v>
      </c>
      <c r="M110" s="37">
        <f t="shared" si="18"/>
        <v>4288954</v>
      </c>
      <c r="N110" s="37">
        <f t="shared" si="18"/>
        <v>4870385</v>
      </c>
      <c r="O110" s="37">
        <f t="shared" si="18"/>
        <v>4472382</v>
      </c>
      <c r="P110" s="37">
        <f t="shared" si="18"/>
        <v>4089298</v>
      </c>
      <c r="Q110" s="37">
        <f t="shared" si="18"/>
        <v>4352844</v>
      </c>
      <c r="R110" s="37">
        <f t="shared" si="18"/>
        <v>4453999</v>
      </c>
      <c r="S110" s="37">
        <f t="shared" si="18"/>
        <v>3896824</v>
      </c>
      <c r="T110" s="37">
        <f t="shared" si="18"/>
        <v>3571465</v>
      </c>
      <c r="U110" s="37">
        <f t="shared" si="18"/>
        <v>3088997</v>
      </c>
      <c r="V110" s="37">
        <f t="shared" si="18"/>
        <v>2404773</v>
      </c>
      <c r="W110" s="61" t="s">
        <v>20</v>
      </c>
      <c r="X110" s="61" t="s">
        <v>21</v>
      </c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s="8" customFormat="1" ht="12" hidden="1" x14ac:dyDescent="0.25">
      <c r="A111" s="99">
        <v>4</v>
      </c>
      <c r="B111" s="107"/>
      <c r="C111" s="118"/>
      <c r="D111" s="47"/>
      <c r="E111" s="62"/>
      <c r="F111" s="60" t="s">
        <v>193</v>
      </c>
      <c r="G111" s="149" t="s">
        <v>194</v>
      </c>
      <c r="H111" s="149"/>
      <c r="I111" s="46"/>
      <c r="J111" s="50">
        <f t="shared" si="17"/>
        <v>48732046</v>
      </c>
      <c r="K111" s="50">
        <v>4596408</v>
      </c>
      <c r="L111" s="50">
        <v>4645717</v>
      </c>
      <c r="M111" s="50">
        <v>4288954</v>
      </c>
      <c r="N111" s="50">
        <v>4870385</v>
      </c>
      <c r="O111" s="50">
        <v>4472382</v>
      </c>
      <c r="P111" s="50">
        <v>4089298</v>
      </c>
      <c r="Q111" s="50">
        <v>4352844</v>
      </c>
      <c r="R111" s="50">
        <v>4453999</v>
      </c>
      <c r="S111" s="50">
        <v>3896824</v>
      </c>
      <c r="T111" s="50">
        <v>3571465</v>
      </c>
      <c r="U111" s="50">
        <v>3088997</v>
      </c>
      <c r="V111" s="50">
        <v>2404773</v>
      </c>
      <c r="W111" s="51" t="s">
        <v>20</v>
      </c>
      <c r="X111" s="51" t="s">
        <v>21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s="8" customFormat="1" ht="15" hidden="1" customHeight="1" x14ac:dyDescent="0.25">
      <c r="A112" s="99">
        <v>4</v>
      </c>
      <c r="B112" s="107"/>
      <c r="C112" s="118"/>
      <c r="D112" s="47"/>
      <c r="E112" s="46"/>
      <c r="F112" s="60" t="s">
        <v>195</v>
      </c>
      <c r="G112" s="149" t="s">
        <v>196</v>
      </c>
      <c r="H112" s="149"/>
      <c r="I112" s="46"/>
      <c r="J112" s="50">
        <f t="shared" si="17"/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1" t="s">
        <v>20</v>
      </c>
      <c r="X112" s="51" t="s">
        <v>21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x14ac:dyDescent="0.25">
      <c r="A113" s="95">
        <v>2</v>
      </c>
      <c r="B113" s="103"/>
      <c r="C113" s="114"/>
      <c r="D113" s="41">
        <v>44</v>
      </c>
      <c r="E113" s="137" t="s">
        <v>197</v>
      </c>
      <c r="F113" s="137"/>
      <c r="G113" s="137"/>
      <c r="H113" s="137"/>
      <c r="I113" s="28"/>
      <c r="J113" s="29">
        <f t="shared" si="17"/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63" t="s">
        <v>20</v>
      </c>
      <c r="X113" s="63" t="s">
        <v>21</v>
      </c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x14ac:dyDescent="0.25">
      <c r="A114" s="95">
        <v>2</v>
      </c>
      <c r="B114" s="103"/>
      <c r="C114" s="114"/>
      <c r="D114" s="41">
        <v>45</v>
      </c>
      <c r="E114" s="137" t="s">
        <v>198</v>
      </c>
      <c r="F114" s="137"/>
      <c r="G114" s="137"/>
      <c r="H114" s="137"/>
      <c r="I114" s="28"/>
      <c r="J114" s="29">
        <f t="shared" si="17"/>
        <v>10693394</v>
      </c>
      <c r="K114" s="29">
        <f>+K115+K116+K117</f>
        <v>1428347</v>
      </c>
      <c r="L114" s="29">
        <f t="shared" ref="L114:V114" si="19">+L115+L116+L117</f>
        <v>850611</v>
      </c>
      <c r="M114" s="29">
        <f t="shared" si="19"/>
        <v>1845282</v>
      </c>
      <c r="N114" s="29">
        <f t="shared" si="19"/>
        <v>1026698</v>
      </c>
      <c r="O114" s="29">
        <f t="shared" si="19"/>
        <v>515559</v>
      </c>
      <c r="P114" s="29">
        <f t="shared" si="19"/>
        <v>435077</v>
      </c>
      <c r="Q114" s="29">
        <f t="shared" si="19"/>
        <v>1563673</v>
      </c>
      <c r="R114" s="29">
        <f t="shared" si="19"/>
        <v>721555</v>
      </c>
      <c r="S114" s="29">
        <f t="shared" si="19"/>
        <v>473614</v>
      </c>
      <c r="T114" s="29">
        <f t="shared" si="19"/>
        <v>438398</v>
      </c>
      <c r="U114" s="29">
        <f t="shared" si="19"/>
        <v>886207</v>
      </c>
      <c r="V114" s="29">
        <f t="shared" si="19"/>
        <v>508373</v>
      </c>
      <c r="W114" s="30" t="s">
        <v>20</v>
      </c>
      <c r="X114" s="30" t="s">
        <v>21</v>
      </c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s="6" customFormat="1" ht="12.75" hidden="1" x14ac:dyDescent="0.25">
      <c r="A115" s="97">
        <v>3</v>
      </c>
      <c r="B115" s="105"/>
      <c r="C115" s="115"/>
      <c r="D115" s="73"/>
      <c r="E115" s="64">
        <v>45.000999999999998</v>
      </c>
      <c r="F115" s="150" t="s">
        <v>36</v>
      </c>
      <c r="G115" s="150"/>
      <c r="H115" s="150"/>
      <c r="I115" s="45"/>
      <c r="J115" s="37">
        <f t="shared" si="17"/>
        <v>7368423</v>
      </c>
      <c r="K115" s="37">
        <v>873903</v>
      </c>
      <c r="L115" s="37">
        <v>625329</v>
      </c>
      <c r="M115" s="37">
        <v>1423065</v>
      </c>
      <c r="N115" s="37">
        <v>768743</v>
      </c>
      <c r="O115" s="37">
        <v>379643</v>
      </c>
      <c r="P115" s="37">
        <v>320042</v>
      </c>
      <c r="Q115" s="37">
        <v>812412</v>
      </c>
      <c r="R115" s="37">
        <v>501723</v>
      </c>
      <c r="S115" s="37">
        <v>344927</v>
      </c>
      <c r="T115" s="37">
        <v>346071</v>
      </c>
      <c r="U115" s="37">
        <v>614632</v>
      </c>
      <c r="V115" s="37">
        <v>357933</v>
      </c>
      <c r="W115" s="61" t="s">
        <v>20</v>
      </c>
      <c r="X115" s="61" t="s">
        <v>21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s="6" customFormat="1" ht="12.75" hidden="1" x14ac:dyDescent="0.25">
      <c r="A116" s="97">
        <v>3</v>
      </c>
      <c r="B116" s="105"/>
      <c r="C116" s="115"/>
      <c r="D116" s="73"/>
      <c r="E116" s="64">
        <v>45.002000000000002</v>
      </c>
      <c r="F116" s="151" t="s">
        <v>37</v>
      </c>
      <c r="G116" s="151"/>
      <c r="H116" s="151"/>
      <c r="I116" s="45"/>
      <c r="J116" s="37">
        <f t="shared" si="17"/>
        <v>1740239</v>
      </c>
      <c r="K116" s="37">
        <v>172633</v>
      </c>
      <c r="L116" s="37">
        <v>174248</v>
      </c>
      <c r="M116" s="37">
        <v>378366</v>
      </c>
      <c r="N116" s="37">
        <v>216243</v>
      </c>
      <c r="O116" s="37">
        <v>112045</v>
      </c>
      <c r="P116" s="37">
        <v>99582</v>
      </c>
      <c r="Q116" s="37">
        <v>100078</v>
      </c>
      <c r="R116" s="37">
        <v>122378</v>
      </c>
      <c r="S116" s="37">
        <v>77890</v>
      </c>
      <c r="T116" s="37">
        <v>54846</v>
      </c>
      <c r="U116" s="37">
        <v>148606</v>
      </c>
      <c r="V116" s="37">
        <v>83324</v>
      </c>
      <c r="W116" s="61" t="s">
        <v>20</v>
      </c>
      <c r="X116" s="61" t="s">
        <v>21</v>
      </c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s="6" customFormat="1" ht="12.75" hidden="1" x14ac:dyDescent="0.25">
      <c r="A117" s="97">
        <v>3</v>
      </c>
      <c r="B117" s="105"/>
      <c r="C117" s="115"/>
      <c r="D117" s="73"/>
      <c r="E117" s="64">
        <v>45.003</v>
      </c>
      <c r="F117" s="150" t="s">
        <v>38</v>
      </c>
      <c r="G117" s="150"/>
      <c r="H117" s="150"/>
      <c r="I117" s="45"/>
      <c r="J117" s="37">
        <f t="shared" si="17"/>
        <v>1584732</v>
      </c>
      <c r="K117" s="37">
        <v>381811</v>
      </c>
      <c r="L117" s="37">
        <v>51034</v>
      </c>
      <c r="M117" s="37">
        <v>43851</v>
      </c>
      <c r="N117" s="37">
        <v>41712</v>
      </c>
      <c r="O117" s="37">
        <v>23871</v>
      </c>
      <c r="P117" s="37">
        <v>15453</v>
      </c>
      <c r="Q117" s="37">
        <v>651183</v>
      </c>
      <c r="R117" s="37">
        <v>97454</v>
      </c>
      <c r="S117" s="37">
        <v>50797</v>
      </c>
      <c r="T117" s="37">
        <v>37481</v>
      </c>
      <c r="U117" s="37">
        <v>122969</v>
      </c>
      <c r="V117" s="37">
        <v>67116</v>
      </c>
      <c r="W117" s="61" t="s">
        <v>20</v>
      </c>
      <c r="X117" s="61" t="s">
        <v>21</v>
      </c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30.75" customHeight="1" x14ac:dyDescent="0.25">
      <c r="A118" s="95">
        <v>2</v>
      </c>
      <c r="B118" s="103"/>
      <c r="C118" s="114"/>
      <c r="D118" s="41">
        <v>49</v>
      </c>
      <c r="E118" s="154" t="s">
        <v>199</v>
      </c>
      <c r="F118" s="154"/>
      <c r="G118" s="154"/>
      <c r="H118" s="154"/>
      <c r="I118" s="28"/>
      <c r="J118" s="29">
        <f t="shared" si="17"/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63" t="s">
        <v>20</v>
      </c>
      <c r="X118" s="63" t="s">
        <v>21</v>
      </c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s="4" customFormat="1" ht="15.75" x14ac:dyDescent="0.25">
      <c r="A119" s="94">
        <v>1</v>
      </c>
      <c r="B119" s="102"/>
      <c r="C119" s="111">
        <v>5</v>
      </c>
      <c r="D119" s="155" t="s">
        <v>200</v>
      </c>
      <c r="E119" s="155"/>
      <c r="F119" s="155"/>
      <c r="G119" s="155"/>
      <c r="H119" s="155"/>
      <c r="I119" s="23"/>
      <c r="J119" s="24">
        <f t="shared" si="17"/>
        <v>41742453</v>
      </c>
      <c r="K119" s="24">
        <f>+K120+K129+K130</f>
        <v>3511165</v>
      </c>
      <c r="L119" s="24">
        <f t="shared" ref="L119:V119" si="20">+L120+L129+L130</f>
        <v>3440255</v>
      </c>
      <c r="M119" s="24">
        <f t="shared" si="20"/>
        <v>3493714</v>
      </c>
      <c r="N119" s="24">
        <f t="shared" si="20"/>
        <v>3536884</v>
      </c>
      <c r="O119" s="24">
        <f t="shared" si="20"/>
        <v>3598328</v>
      </c>
      <c r="P119" s="24">
        <f t="shared" si="20"/>
        <v>3490755</v>
      </c>
      <c r="Q119" s="24">
        <f t="shared" si="20"/>
        <v>3433625</v>
      </c>
      <c r="R119" s="24">
        <f t="shared" si="20"/>
        <v>3456851</v>
      </c>
      <c r="S119" s="24">
        <f t="shared" si="20"/>
        <v>3525551</v>
      </c>
      <c r="T119" s="24">
        <f t="shared" si="20"/>
        <v>3473516</v>
      </c>
      <c r="U119" s="24">
        <f t="shared" si="20"/>
        <v>3435725</v>
      </c>
      <c r="V119" s="24">
        <f t="shared" si="20"/>
        <v>3346084</v>
      </c>
      <c r="W119" s="26"/>
      <c r="X119" s="26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1:36" x14ac:dyDescent="0.25">
      <c r="A120" s="95">
        <v>2</v>
      </c>
      <c r="B120" s="103"/>
      <c r="C120" s="120"/>
      <c r="D120" s="42">
        <v>51</v>
      </c>
      <c r="E120" s="137" t="s">
        <v>200</v>
      </c>
      <c r="F120" s="137"/>
      <c r="G120" s="137"/>
      <c r="H120" s="137"/>
      <c r="I120" s="28"/>
      <c r="J120" s="29">
        <f t="shared" si="17"/>
        <v>41742453</v>
      </c>
      <c r="K120" s="29">
        <f>+K121+K125+K126+K127+K128</f>
        <v>3511165</v>
      </c>
      <c r="L120" s="29">
        <f t="shared" ref="L120:V120" si="21">+L121+L125+L126+L127+L128</f>
        <v>3440255</v>
      </c>
      <c r="M120" s="29">
        <f t="shared" si="21"/>
        <v>3493714</v>
      </c>
      <c r="N120" s="29">
        <f t="shared" si="21"/>
        <v>3536884</v>
      </c>
      <c r="O120" s="29">
        <f t="shared" si="21"/>
        <v>3598328</v>
      </c>
      <c r="P120" s="29">
        <f t="shared" si="21"/>
        <v>3490755</v>
      </c>
      <c r="Q120" s="29">
        <f t="shared" si="21"/>
        <v>3433625</v>
      </c>
      <c r="R120" s="29">
        <f t="shared" si="21"/>
        <v>3456851</v>
      </c>
      <c r="S120" s="29">
        <f t="shared" si="21"/>
        <v>3525551</v>
      </c>
      <c r="T120" s="29">
        <f t="shared" si="21"/>
        <v>3473516</v>
      </c>
      <c r="U120" s="29">
        <f t="shared" si="21"/>
        <v>3435725</v>
      </c>
      <c r="V120" s="29">
        <f t="shared" si="21"/>
        <v>3346084</v>
      </c>
      <c r="W120" s="30"/>
      <c r="X120" s="30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</row>
    <row r="121" spans="1:36" s="6" customFormat="1" ht="12.75" x14ac:dyDescent="0.25">
      <c r="A121" s="97">
        <v>3</v>
      </c>
      <c r="B121" s="105"/>
      <c r="C121" s="115"/>
      <c r="D121" s="67"/>
      <c r="E121" s="44">
        <v>51.000999999999998</v>
      </c>
      <c r="F121" s="143" t="s">
        <v>201</v>
      </c>
      <c r="G121" s="143"/>
      <c r="H121" s="143"/>
      <c r="I121" s="45"/>
      <c r="J121" s="37">
        <f t="shared" si="17"/>
        <v>1742453</v>
      </c>
      <c r="K121" s="37">
        <v>177831</v>
      </c>
      <c r="L121" s="37">
        <v>106921</v>
      </c>
      <c r="M121" s="37">
        <v>160380</v>
      </c>
      <c r="N121" s="37">
        <v>203550</v>
      </c>
      <c r="O121" s="37">
        <v>264995</v>
      </c>
      <c r="P121" s="37">
        <v>157422</v>
      </c>
      <c r="Q121" s="37">
        <v>100292</v>
      </c>
      <c r="R121" s="37">
        <v>123518</v>
      </c>
      <c r="S121" s="37">
        <v>192218</v>
      </c>
      <c r="T121" s="37">
        <v>140183</v>
      </c>
      <c r="U121" s="37">
        <v>102392</v>
      </c>
      <c r="V121" s="37">
        <v>12751</v>
      </c>
      <c r="W121" s="38" t="s">
        <v>20</v>
      </c>
      <c r="X121" s="38" t="s">
        <v>21</v>
      </c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s="8" customFormat="1" ht="12" hidden="1" x14ac:dyDescent="0.25">
      <c r="A122" s="99">
        <v>4</v>
      </c>
      <c r="B122" s="107"/>
      <c r="C122" s="118"/>
      <c r="D122" s="68"/>
      <c r="E122" s="69"/>
      <c r="F122" s="48" t="s">
        <v>202</v>
      </c>
      <c r="G122" s="149" t="s">
        <v>56</v>
      </c>
      <c r="H122" s="149"/>
      <c r="I122" s="69"/>
      <c r="J122" s="70">
        <f t="shared" si="17"/>
        <v>1689335</v>
      </c>
      <c r="K122" s="70">
        <f>+K123</f>
        <v>176974</v>
      </c>
      <c r="L122" s="70">
        <f t="shared" ref="L122:V122" si="22">+L123</f>
        <v>105967</v>
      </c>
      <c r="M122" s="70">
        <f t="shared" si="22"/>
        <v>159517</v>
      </c>
      <c r="N122" s="70">
        <f t="shared" si="22"/>
        <v>202537</v>
      </c>
      <c r="O122" s="70">
        <f t="shared" si="22"/>
        <v>257465</v>
      </c>
      <c r="P122" s="70">
        <f t="shared" si="22"/>
        <v>148978</v>
      </c>
      <c r="Q122" s="70">
        <f t="shared" si="22"/>
        <v>99424</v>
      </c>
      <c r="R122" s="70">
        <f t="shared" si="22"/>
        <v>110621</v>
      </c>
      <c r="S122" s="70">
        <f t="shared" si="22"/>
        <v>183914</v>
      </c>
      <c r="T122" s="70">
        <f t="shared" si="22"/>
        <v>131913</v>
      </c>
      <c r="U122" s="70">
        <f t="shared" si="22"/>
        <v>99451</v>
      </c>
      <c r="V122" s="70">
        <f t="shared" si="22"/>
        <v>12574</v>
      </c>
      <c r="W122" s="71" t="s">
        <v>20</v>
      </c>
      <c r="X122" s="71" t="s">
        <v>21</v>
      </c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s="10" customFormat="1" ht="12" hidden="1" customHeight="1" x14ac:dyDescent="0.25">
      <c r="A123" s="100">
        <v>5</v>
      </c>
      <c r="B123" s="108"/>
      <c r="C123" s="119"/>
      <c r="D123" s="53"/>
      <c r="E123" s="52"/>
      <c r="F123" s="72"/>
      <c r="G123" s="55" t="s">
        <v>203</v>
      </c>
      <c r="H123" s="56" t="s">
        <v>66</v>
      </c>
      <c r="I123" s="52"/>
      <c r="J123" s="70">
        <f t="shared" si="17"/>
        <v>1689335</v>
      </c>
      <c r="K123" s="57">
        <v>176974</v>
      </c>
      <c r="L123" s="57">
        <v>105967</v>
      </c>
      <c r="M123" s="57">
        <v>159517</v>
      </c>
      <c r="N123" s="57">
        <v>202537</v>
      </c>
      <c r="O123" s="57">
        <v>257465</v>
      </c>
      <c r="P123" s="57">
        <v>148978</v>
      </c>
      <c r="Q123" s="57">
        <v>99424</v>
      </c>
      <c r="R123" s="57">
        <v>110621</v>
      </c>
      <c r="S123" s="58">
        <v>183914</v>
      </c>
      <c r="T123" s="58">
        <v>131913</v>
      </c>
      <c r="U123" s="57">
        <v>99451</v>
      </c>
      <c r="V123" s="57">
        <v>12574</v>
      </c>
      <c r="W123" s="59" t="s">
        <v>20</v>
      </c>
      <c r="X123" s="59" t="s">
        <v>21</v>
      </c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s="8" customFormat="1" ht="24" hidden="1" customHeight="1" x14ac:dyDescent="0.25">
      <c r="A124" s="99">
        <v>4</v>
      </c>
      <c r="B124" s="107"/>
      <c r="C124" s="118"/>
      <c r="D124" s="68"/>
      <c r="E124" s="69"/>
      <c r="F124" s="48" t="s">
        <v>204</v>
      </c>
      <c r="G124" s="144" t="s">
        <v>205</v>
      </c>
      <c r="H124" s="144"/>
      <c r="I124" s="69"/>
      <c r="J124" s="70">
        <f t="shared" si="17"/>
        <v>53118</v>
      </c>
      <c r="K124" s="70">
        <v>997</v>
      </c>
      <c r="L124" s="70">
        <v>1024</v>
      </c>
      <c r="M124" s="70">
        <v>986</v>
      </c>
      <c r="N124" s="70">
        <v>1172</v>
      </c>
      <c r="O124" s="70">
        <v>7548</v>
      </c>
      <c r="P124" s="70">
        <v>8332</v>
      </c>
      <c r="Q124" s="70">
        <v>934</v>
      </c>
      <c r="R124" s="70">
        <v>12617</v>
      </c>
      <c r="S124" s="70">
        <v>8229</v>
      </c>
      <c r="T124" s="70">
        <v>8148</v>
      </c>
      <c r="U124" s="70">
        <v>2947</v>
      </c>
      <c r="V124" s="70">
        <v>184</v>
      </c>
      <c r="W124" s="71" t="s">
        <v>20</v>
      </c>
      <c r="X124" s="71" t="s">
        <v>21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s="6" customFormat="1" ht="12.75" x14ac:dyDescent="0.25">
      <c r="A125" s="97">
        <v>3</v>
      </c>
      <c r="B125" s="105"/>
      <c r="C125" s="115"/>
      <c r="D125" s="43"/>
      <c r="E125" s="44">
        <v>51.002000000000002</v>
      </c>
      <c r="F125" s="152" t="s">
        <v>206</v>
      </c>
      <c r="G125" s="152"/>
      <c r="H125" s="152"/>
      <c r="I125" s="45"/>
      <c r="J125" s="37">
        <f t="shared" si="17"/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61" t="s">
        <v>207</v>
      </c>
      <c r="X125" s="61" t="s">
        <v>208</v>
      </c>
    </row>
    <row r="126" spans="1:36" s="6" customFormat="1" ht="12.75" x14ac:dyDescent="0.25">
      <c r="A126" s="97">
        <v>3</v>
      </c>
      <c r="B126" s="105"/>
      <c r="C126" s="115"/>
      <c r="D126" s="43"/>
      <c r="E126" s="44">
        <v>51.003</v>
      </c>
      <c r="F126" s="152" t="s">
        <v>209</v>
      </c>
      <c r="G126" s="152"/>
      <c r="H126" s="152"/>
      <c r="I126" s="45"/>
      <c r="J126" s="37">
        <f t="shared" si="17"/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61" t="s">
        <v>207</v>
      </c>
      <c r="X126" s="61" t="s">
        <v>208</v>
      </c>
    </row>
    <row r="127" spans="1:36" s="6" customFormat="1" ht="25.5" x14ac:dyDescent="0.25">
      <c r="A127" s="97">
        <v>3</v>
      </c>
      <c r="B127" s="105"/>
      <c r="C127" s="115"/>
      <c r="D127" s="43"/>
      <c r="E127" s="44">
        <v>51.003999999999998</v>
      </c>
      <c r="F127" s="153" t="s">
        <v>210</v>
      </c>
      <c r="G127" s="153"/>
      <c r="H127" s="153"/>
      <c r="I127" s="45"/>
      <c r="J127" s="37">
        <f t="shared" si="17"/>
        <v>40000000</v>
      </c>
      <c r="K127" s="37">
        <v>3333334</v>
      </c>
      <c r="L127" s="37">
        <v>3333334</v>
      </c>
      <c r="M127" s="37">
        <v>3333334</v>
      </c>
      <c r="N127" s="37">
        <v>3333334</v>
      </c>
      <c r="O127" s="37">
        <v>3333333</v>
      </c>
      <c r="P127" s="37">
        <v>3333333</v>
      </c>
      <c r="Q127" s="37">
        <v>3333333</v>
      </c>
      <c r="R127" s="37">
        <v>3333333</v>
      </c>
      <c r="S127" s="37">
        <v>3333333</v>
      </c>
      <c r="T127" s="37">
        <v>3333333</v>
      </c>
      <c r="U127" s="37">
        <v>3333333</v>
      </c>
      <c r="V127" s="37">
        <v>3333333</v>
      </c>
      <c r="W127" s="74" t="s">
        <v>211</v>
      </c>
      <c r="X127" s="61" t="s">
        <v>21</v>
      </c>
    </row>
    <row r="128" spans="1:36" s="6" customFormat="1" ht="25.5" x14ac:dyDescent="0.25">
      <c r="A128" s="97">
        <v>3</v>
      </c>
      <c r="B128" s="105"/>
      <c r="C128" s="115"/>
      <c r="D128" s="43"/>
      <c r="E128" s="44">
        <v>51.005000000000003</v>
      </c>
      <c r="F128" s="153" t="s">
        <v>212</v>
      </c>
      <c r="G128" s="153"/>
      <c r="H128" s="153"/>
      <c r="I128" s="45"/>
      <c r="J128" s="37">
        <f t="shared" si="17"/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74" t="s">
        <v>211</v>
      </c>
      <c r="X128" s="61" t="s">
        <v>21</v>
      </c>
    </row>
    <row r="129" spans="1:24" x14ac:dyDescent="0.25">
      <c r="A129" s="95">
        <v>2</v>
      </c>
      <c r="B129" s="103"/>
      <c r="C129" s="114"/>
      <c r="D129" s="41">
        <v>52</v>
      </c>
      <c r="E129" s="137" t="s">
        <v>213</v>
      </c>
      <c r="F129" s="137"/>
      <c r="G129" s="137"/>
      <c r="H129" s="137"/>
      <c r="I129" s="28"/>
      <c r="J129" s="29">
        <f t="shared" si="17"/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63"/>
      <c r="X129" s="63"/>
    </row>
    <row r="130" spans="1:24" ht="33" customHeight="1" x14ac:dyDescent="0.25">
      <c r="A130" s="95">
        <v>2</v>
      </c>
      <c r="B130" s="103"/>
      <c r="C130" s="114"/>
      <c r="D130" s="41">
        <v>59</v>
      </c>
      <c r="E130" s="154" t="s">
        <v>214</v>
      </c>
      <c r="F130" s="154"/>
      <c r="G130" s="154"/>
      <c r="H130" s="154"/>
      <c r="I130" s="28"/>
      <c r="J130" s="29">
        <f t="shared" si="17"/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63" t="s">
        <v>20</v>
      </c>
      <c r="X130" s="63" t="s">
        <v>21</v>
      </c>
    </row>
    <row r="131" spans="1:24" s="4" customFormat="1" ht="15.75" x14ac:dyDescent="0.25">
      <c r="A131" s="94">
        <v>1</v>
      </c>
      <c r="B131" s="102"/>
      <c r="C131" s="111">
        <v>6</v>
      </c>
      <c r="D131" s="155" t="s">
        <v>215</v>
      </c>
      <c r="E131" s="155"/>
      <c r="F131" s="155"/>
      <c r="G131" s="155"/>
      <c r="H131" s="155"/>
      <c r="I131" s="23"/>
      <c r="J131" s="24">
        <f t="shared" si="17"/>
        <v>310640226</v>
      </c>
      <c r="K131" s="24">
        <f>SUM(K132,K138,K139,K140)</f>
        <v>24004489</v>
      </c>
      <c r="L131" s="24">
        <f t="shared" ref="L131:V131" si="23">SUM(L132,L138,L139,L140)</f>
        <v>26852592</v>
      </c>
      <c r="M131" s="24">
        <f t="shared" si="23"/>
        <v>52146439</v>
      </c>
      <c r="N131" s="24">
        <f t="shared" si="23"/>
        <v>21319851</v>
      </c>
      <c r="O131" s="24">
        <f t="shared" si="23"/>
        <v>21270450</v>
      </c>
      <c r="P131" s="24">
        <f t="shared" si="23"/>
        <v>23117286</v>
      </c>
      <c r="Q131" s="24">
        <f t="shared" si="23"/>
        <v>24997655</v>
      </c>
      <c r="R131" s="24">
        <f t="shared" si="23"/>
        <v>22669864</v>
      </c>
      <c r="S131" s="24">
        <f t="shared" si="23"/>
        <v>22380511</v>
      </c>
      <c r="T131" s="24">
        <f t="shared" si="23"/>
        <v>22564384</v>
      </c>
      <c r="U131" s="24">
        <f t="shared" si="23"/>
        <v>26954120</v>
      </c>
      <c r="V131" s="24">
        <f t="shared" si="23"/>
        <v>22362585</v>
      </c>
      <c r="W131" s="75"/>
      <c r="X131" s="75"/>
    </row>
    <row r="132" spans="1:24" x14ac:dyDescent="0.25">
      <c r="A132" s="95">
        <v>2</v>
      </c>
      <c r="B132" s="103"/>
      <c r="C132" s="114"/>
      <c r="D132" s="42">
        <v>61</v>
      </c>
      <c r="E132" s="137" t="s">
        <v>215</v>
      </c>
      <c r="F132" s="137"/>
      <c r="G132" s="137"/>
      <c r="H132" s="137"/>
      <c r="I132" s="28"/>
      <c r="J132" s="29">
        <f t="shared" si="17"/>
        <v>310640226</v>
      </c>
      <c r="K132" s="29">
        <f>SUM(K133,K136,K137)</f>
        <v>24004489</v>
      </c>
      <c r="L132" s="29">
        <f t="shared" ref="L132:V132" si="24">SUM(L133,L136,L137)</f>
        <v>26852592</v>
      </c>
      <c r="M132" s="29">
        <f t="shared" si="24"/>
        <v>52146439</v>
      </c>
      <c r="N132" s="29">
        <f t="shared" si="24"/>
        <v>21319851</v>
      </c>
      <c r="O132" s="29">
        <f t="shared" si="24"/>
        <v>21270450</v>
      </c>
      <c r="P132" s="29">
        <f t="shared" si="24"/>
        <v>23117286</v>
      </c>
      <c r="Q132" s="29">
        <f t="shared" si="24"/>
        <v>24997655</v>
      </c>
      <c r="R132" s="29">
        <f t="shared" si="24"/>
        <v>22669864</v>
      </c>
      <c r="S132" s="29">
        <f t="shared" si="24"/>
        <v>22380511</v>
      </c>
      <c r="T132" s="29">
        <f t="shared" si="24"/>
        <v>22564384</v>
      </c>
      <c r="U132" s="29">
        <f t="shared" si="24"/>
        <v>26954120</v>
      </c>
      <c r="V132" s="29">
        <f t="shared" si="24"/>
        <v>22362585</v>
      </c>
      <c r="W132" s="30"/>
      <c r="X132" s="30"/>
    </row>
    <row r="133" spans="1:24" s="6" customFormat="1" ht="12.75" x14ac:dyDescent="0.25">
      <c r="A133" s="97">
        <v>3</v>
      </c>
      <c r="B133" s="105"/>
      <c r="C133" s="115"/>
      <c r="D133" s="73"/>
      <c r="E133" s="44">
        <v>61.000999999999998</v>
      </c>
      <c r="F133" s="151" t="s">
        <v>216</v>
      </c>
      <c r="G133" s="151"/>
      <c r="H133" s="151"/>
      <c r="I133" s="45"/>
      <c r="J133" s="37">
        <f t="shared" si="17"/>
        <v>202525468</v>
      </c>
      <c r="K133" s="37">
        <f>+K134+K135</f>
        <v>15969999</v>
      </c>
      <c r="L133" s="37">
        <f t="shared" ref="L133:V133" si="25">+L134+L135</f>
        <v>18645784</v>
      </c>
      <c r="M133" s="37">
        <f t="shared" si="25"/>
        <v>43934842</v>
      </c>
      <c r="N133" s="37">
        <f t="shared" si="25"/>
        <v>13114088</v>
      </c>
      <c r="O133" s="37">
        <f t="shared" si="25"/>
        <v>12875766</v>
      </c>
      <c r="P133" s="37">
        <f t="shared" si="25"/>
        <v>14768489</v>
      </c>
      <c r="Q133" s="37">
        <f t="shared" si="25"/>
        <v>15227601</v>
      </c>
      <c r="R133" s="37">
        <f t="shared" si="25"/>
        <v>12936006</v>
      </c>
      <c r="S133" s="37">
        <f t="shared" si="25"/>
        <v>12544800</v>
      </c>
      <c r="T133" s="37">
        <f t="shared" si="25"/>
        <v>12731195</v>
      </c>
      <c r="U133" s="37">
        <f t="shared" si="25"/>
        <v>17249766</v>
      </c>
      <c r="V133" s="34">
        <f t="shared" si="25"/>
        <v>12527132</v>
      </c>
      <c r="W133" s="61" t="s">
        <v>20</v>
      </c>
      <c r="X133" s="61" t="s">
        <v>21</v>
      </c>
    </row>
    <row r="134" spans="1:24" s="8" customFormat="1" ht="12" hidden="1" x14ac:dyDescent="0.25">
      <c r="A134" s="99">
        <v>4</v>
      </c>
      <c r="B134" s="107"/>
      <c r="C134" s="118"/>
      <c r="D134" s="47"/>
      <c r="E134" s="62"/>
      <c r="F134" s="76" t="s">
        <v>217</v>
      </c>
      <c r="G134" s="149" t="s">
        <v>218</v>
      </c>
      <c r="H134" s="149"/>
      <c r="I134" s="46"/>
      <c r="J134" s="50">
        <f t="shared" si="17"/>
        <v>192753454</v>
      </c>
      <c r="K134" s="50">
        <v>15421167</v>
      </c>
      <c r="L134" s="50">
        <v>17912861</v>
      </c>
      <c r="M134" s="50">
        <v>42969083</v>
      </c>
      <c r="N134" s="50">
        <v>12380170</v>
      </c>
      <c r="O134" s="50">
        <v>12225921</v>
      </c>
      <c r="P134" s="50">
        <v>14094152</v>
      </c>
      <c r="Q134" s="50">
        <v>14134559</v>
      </c>
      <c r="R134" s="50">
        <v>11868544</v>
      </c>
      <c r="S134" s="50">
        <v>11816575</v>
      </c>
      <c r="T134" s="50">
        <v>11913798</v>
      </c>
      <c r="U134" s="50">
        <v>16486948</v>
      </c>
      <c r="V134" s="50">
        <v>11529676</v>
      </c>
      <c r="W134" s="51" t="s">
        <v>20</v>
      </c>
      <c r="X134" s="51" t="s">
        <v>21</v>
      </c>
    </row>
    <row r="135" spans="1:24" s="8" customFormat="1" ht="12" hidden="1" x14ac:dyDescent="0.25">
      <c r="A135" s="99">
        <v>4</v>
      </c>
      <c r="B135" s="107"/>
      <c r="C135" s="118"/>
      <c r="D135" s="47"/>
      <c r="E135" s="62"/>
      <c r="F135" s="76" t="s">
        <v>219</v>
      </c>
      <c r="G135" s="144" t="s">
        <v>220</v>
      </c>
      <c r="H135" s="144"/>
      <c r="I135" s="46"/>
      <c r="J135" s="50">
        <f t="shared" si="17"/>
        <v>9772014</v>
      </c>
      <c r="K135" s="50">
        <v>548832</v>
      </c>
      <c r="L135" s="50">
        <v>732923</v>
      </c>
      <c r="M135" s="50">
        <v>965759</v>
      </c>
      <c r="N135" s="50">
        <v>733918</v>
      </c>
      <c r="O135" s="50">
        <v>649845</v>
      </c>
      <c r="P135" s="50">
        <v>674337</v>
      </c>
      <c r="Q135" s="50">
        <v>1093042</v>
      </c>
      <c r="R135" s="50">
        <v>1067462</v>
      </c>
      <c r="S135" s="50">
        <v>728225</v>
      </c>
      <c r="T135" s="50">
        <v>817397</v>
      </c>
      <c r="U135" s="50">
        <v>762818</v>
      </c>
      <c r="V135" s="50">
        <v>997456</v>
      </c>
      <c r="W135" s="51" t="s">
        <v>20</v>
      </c>
      <c r="X135" s="51" t="s">
        <v>21</v>
      </c>
    </row>
    <row r="136" spans="1:24" s="6" customFormat="1" ht="12.75" x14ac:dyDescent="0.25">
      <c r="A136" s="97">
        <v>3</v>
      </c>
      <c r="B136" s="105"/>
      <c r="C136" s="115"/>
      <c r="D136" s="73"/>
      <c r="E136" s="44">
        <v>61.002000000000002</v>
      </c>
      <c r="F136" s="151" t="s">
        <v>221</v>
      </c>
      <c r="G136" s="151"/>
      <c r="H136" s="151"/>
      <c r="I136" s="45"/>
      <c r="J136" s="37">
        <f t="shared" si="17"/>
        <v>97061663</v>
      </c>
      <c r="K136" s="37">
        <v>7360509</v>
      </c>
      <c r="L136" s="37">
        <v>7360509</v>
      </c>
      <c r="M136" s="37">
        <v>7360509</v>
      </c>
      <c r="N136" s="37">
        <v>7360509</v>
      </c>
      <c r="O136" s="37">
        <v>7360509</v>
      </c>
      <c r="P136" s="37">
        <v>7360509</v>
      </c>
      <c r="Q136" s="37">
        <v>8816434</v>
      </c>
      <c r="R136" s="37">
        <v>8816434</v>
      </c>
      <c r="S136" s="37">
        <v>8816434</v>
      </c>
      <c r="T136" s="37">
        <v>8816434</v>
      </c>
      <c r="U136" s="37">
        <v>8816434</v>
      </c>
      <c r="V136" s="37">
        <v>8816439</v>
      </c>
      <c r="W136" s="61" t="s">
        <v>20</v>
      </c>
      <c r="X136" s="61" t="s">
        <v>21</v>
      </c>
    </row>
    <row r="137" spans="1:24" s="6" customFormat="1" ht="23.25" customHeight="1" x14ac:dyDescent="0.25">
      <c r="A137" s="97">
        <v>3</v>
      </c>
      <c r="B137" s="105"/>
      <c r="C137" s="115"/>
      <c r="D137" s="73"/>
      <c r="E137" s="44">
        <v>61.003</v>
      </c>
      <c r="F137" s="156" t="s">
        <v>222</v>
      </c>
      <c r="G137" s="156"/>
      <c r="H137" s="156"/>
      <c r="I137" s="45"/>
      <c r="J137" s="37">
        <f t="shared" si="17"/>
        <v>11053095</v>
      </c>
      <c r="K137" s="37">
        <v>673981</v>
      </c>
      <c r="L137" s="37">
        <v>846299</v>
      </c>
      <c r="M137" s="37">
        <v>851088</v>
      </c>
      <c r="N137" s="37">
        <v>845254</v>
      </c>
      <c r="O137" s="37">
        <v>1034175</v>
      </c>
      <c r="P137" s="37">
        <v>988288</v>
      </c>
      <c r="Q137" s="37">
        <v>953620</v>
      </c>
      <c r="R137" s="37">
        <v>917424</v>
      </c>
      <c r="S137" s="37">
        <v>1019277</v>
      </c>
      <c r="T137" s="37">
        <v>1016755</v>
      </c>
      <c r="U137" s="37">
        <v>887920</v>
      </c>
      <c r="V137" s="37">
        <v>1019014</v>
      </c>
      <c r="W137" s="77" t="s">
        <v>211</v>
      </c>
      <c r="X137" s="38" t="s">
        <v>21</v>
      </c>
    </row>
    <row r="138" spans="1:24" x14ac:dyDescent="0.25">
      <c r="A138" s="95">
        <v>2</v>
      </c>
      <c r="B138" s="103"/>
      <c r="C138" s="114"/>
      <c r="D138" s="27">
        <v>62</v>
      </c>
      <c r="E138" s="139" t="s">
        <v>223</v>
      </c>
      <c r="F138" s="139"/>
      <c r="G138" s="139"/>
      <c r="H138" s="139"/>
      <c r="I138" s="28"/>
      <c r="J138" s="29">
        <f t="shared" si="17"/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63" t="s">
        <v>20</v>
      </c>
      <c r="X138" s="63" t="s">
        <v>21</v>
      </c>
    </row>
    <row r="139" spans="1:24" x14ac:dyDescent="0.25">
      <c r="A139" s="95">
        <v>2</v>
      </c>
      <c r="B139" s="103"/>
      <c r="C139" s="114"/>
      <c r="D139" s="27">
        <v>63</v>
      </c>
      <c r="E139" s="139" t="s">
        <v>224</v>
      </c>
      <c r="F139" s="139"/>
      <c r="G139" s="139"/>
      <c r="H139" s="139"/>
      <c r="I139" s="28"/>
      <c r="J139" s="29">
        <f t="shared" si="17"/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63" t="s">
        <v>20</v>
      </c>
      <c r="X139" s="63" t="s">
        <v>21</v>
      </c>
    </row>
    <row r="140" spans="1:24" ht="45" customHeight="1" x14ac:dyDescent="0.25">
      <c r="A140" s="95">
        <v>2</v>
      </c>
      <c r="B140" s="103"/>
      <c r="C140" s="114"/>
      <c r="D140" s="41">
        <v>69</v>
      </c>
      <c r="E140" s="154" t="s">
        <v>225</v>
      </c>
      <c r="F140" s="154"/>
      <c r="G140" s="154"/>
      <c r="H140" s="154"/>
      <c r="I140" s="28"/>
      <c r="J140" s="29">
        <f t="shared" si="17"/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30" t="s">
        <v>20</v>
      </c>
      <c r="X140" s="30" t="s">
        <v>21</v>
      </c>
    </row>
    <row r="141" spans="1:24" s="4" customFormat="1" ht="33.75" customHeight="1" x14ac:dyDescent="0.25">
      <c r="A141" s="94">
        <v>1</v>
      </c>
      <c r="B141" s="102"/>
      <c r="C141" s="111">
        <v>7</v>
      </c>
      <c r="D141" s="157" t="s">
        <v>226</v>
      </c>
      <c r="E141" s="157"/>
      <c r="F141" s="157"/>
      <c r="G141" s="157"/>
      <c r="H141" s="157"/>
      <c r="I141" s="23"/>
      <c r="J141" s="24">
        <f t="shared" si="17"/>
        <v>0</v>
      </c>
      <c r="K141" s="24">
        <f>SUM(K142:K150)</f>
        <v>0</v>
      </c>
      <c r="L141" s="24">
        <f t="shared" ref="L141:V141" si="26">SUM(L142:L150)</f>
        <v>0</v>
      </c>
      <c r="M141" s="24">
        <f t="shared" si="26"/>
        <v>0</v>
      </c>
      <c r="N141" s="24">
        <f t="shared" si="26"/>
        <v>0</v>
      </c>
      <c r="O141" s="24">
        <f t="shared" si="26"/>
        <v>0</v>
      </c>
      <c r="P141" s="24">
        <f t="shared" si="26"/>
        <v>0</v>
      </c>
      <c r="Q141" s="24">
        <f t="shared" si="26"/>
        <v>0</v>
      </c>
      <c r="R141" s="24">
        <f t="shared" si="26"/>
        <v>0</v>
      </c>
      <c r="S141" s="24">
        <f t="shared" si="26"/>
        <v>0</v>
      </c>
      <c r="T141" s="24">
        <f t="shared" si="26"/>
        <v>0</v>
      </c>
      <c r="U141" s="24">
        <f t="shared" si="26"/>
        <v>0</v>
      </c>
      <c r="V141" s="24">
        <f t="shared" si="26"/>
        <v>0</v>
      </c>
      <c r="W141" s="78" t="s">
        <v>211</v>
      </c>
      <c r="X141" s="78" t="s">
        <v>21</v>
      </c>
    </row>
    <row r="142" spans="1:24" ht="30" customHeight="1" x14ac:dyDescent="0.25">
      <c r="A142" s="95">
        <v>2</v>
      </c>
      <c r="B142" s="103"/>
      <c r="C142" s="114"/>
      <c r="D142" s="79">
        <v>71</v>
      </c>
      <c r="E142" s="154" t="s">
        <v>227</v>
      </c>
      <c r="F142" s="154"/>
      <c r="G142" s="154"/>
      <c r="H142" s="154"/>
      <c r="I142" s="28"/>
      <c r="J142" s="29">
        <f t="shared" si="17"/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80" t="s">
        <v>211</v>
      </c>
      <c r="X142" s="80" t="s">
        <v>21</v>
      </c>
    </row>
    <row r="143" spans="1:24" ht="30" customHeight="1" x14ac:dyDescent="0.25">
      <c r="A143" s="95">
        <v>2</v>
      </c>
      <c r="B143" s="103"/>
      <c r="C143" s="114"/>
      <c r="D143" s="79">
        <v>72</v>
      </c>
      <c r="E143" s="154" t="s">
        <v>228</v>
      </c>
      <c r="F143" s="154"/>
      <c r="G143" s="154"/>
      <c r="H143" s="154"/>
      <c r="I143" s="28"/>
      <c r="J143" s="29">
        <f t="shared" si="17"/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80" t="s">
        <v>211</v>
      </c>
      <c r="X143" s="80" t="s">
        <v>21</v>
      </c>
    </row>
    <row r="144" spans="1:24" ht="28.5" customHeight="1" x14ac:dyDescent="0.25">
      <c r="A144" s="95">
        <v>2</v>
      </c>
      <c r="B144" s="103"/>
      <c r="C144" s="114"/>
      <c r="D144" s="79">
        <v>73</v>
      </c>
      <c r="E144" s="154" t="s">
        <v>229</v>
      </c>
      <c r="F144" s="154"/>
      <c r="G144" s="154"/>
      <c r="H144" s="154"/>
      <c r="I144" s="28"/>
      <c r="J144" s="29">
        <f t="shared" si="17"/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80" t="s">
        <v>211</v>
      </c>
      <c r="X144" s="80" t="s">
        <v>21</v>
      </c>
    </row>
    <row r="145" spans="1:24" ht="45.75" customHeight="1" x14ac:dyDescent="0.25">
      <c r="A145" s="95">
        <v>2</v>
      </c>
      <c r="B145" s="103"/>
      <c r="C145" s="114"/>
      <c r="D145" s="79">
        <v>74</v>
      </c>
      <c r="E145" s="154" t="s">
        <v>230</v>
      </c>
      <c r="F145" s="154"/>
      <c r="G145" s="154"/>
      <c r="H145" s="154"/>
      <c r="I145" s="28"/>
      <c r="J145" s="29">
        <f t="shared" si="17"/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80" t="s">
        <v>211</v>
      </c>
      <c r="X145" s="80" t="s">
        <v>21</v>
      </c>
    </row>
    <row r="146" spans="1:24" ht="43.5" customHeight="1" x14ac:dyDescent="0.25">
      <c r="A146" s="95">
        <v>2</v>
      </c>
      <c r="B146" s="103"/>
      <c r="C146" s="114"/>
      <c r="D146" s="79">
        <v>75</v>
      </c>
      <c r="E146" s="154" t="s">
        <v>231</v>
      </c>
      <c r="F146" s="154"/>
      <c r="G146" s="154"/>
      <c r="H146" s="154"/>
      <c r="I146" s="28"/>
      <c r="J146" s="29">
        <f t="shared" si="17"/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80" t="s">
        <v>211</v>
      </c>
      <c r="X146" s="80" t="s">
        <v>21</v>
      </c>
    </row>
    <row r="147" spans="1:24" ht="45" customHeight="1" x14ac:dyDescent="0.25">
      <c r="A147" s="95">
        <v>2</v>
      </c>
      <c r="B147" s="103"/>
      <c r="C147" s="114"/>
      <c r="D147" s="79">
        <v>76</v>
      </c>
      <c r="E147" s="154" t="s">
        <v>232</v>
      </c>
      <c r="F147" s="154"/>
      <c r="G147" s="154"/>
      <c r="H147" s="154"/>
      <c r="I147" s="28"/>
      <c r="J147" s="29">
        <f t="shared" si="17"/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80" t="s">
        <v>211</v>
      </c>
      <c r="X147" s="80" t="s">
        <v>21</v>
      </c>
    </row>
    <row r="148" spans="1:24" ht="28.5" x14ac:dyDescent="0.25">
      <c r="A148" s="95">
        <v>2</v>
      </c>
      <c r="B148" s="103"/>
      <c r="C148" s="114"/>
      <c r="D148" s="79">
        <v>77</v>
      </c>
      <c r="E148" s="154" t="s">
        <v>233</v>
      </c>
      <c r="F148" s="154"/>
      <c r="G148" s="154"/>
      <c r="H148" s="154"/>
      <c r="I148" s="28"/>
      <c r="J148" s="29">
        <f t="shared" si="17"/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80" t="s">
        <v>211</v>
      </c>
      <c r="X148" s="80" t="s">
        <v>21</v>
      </c>
    </row>
    <row r="149" spans="1:24" ht="28.5" x14ac:dyDescent="0.25">
      <c r="A149" s="95">
        <v>2</v>
      </c>
      <c r="B149" s="103"/>
      <c r="C149" s="114"/>
      <c r="D149" s="79">
        <v>78</v>
      </c>
      <c r="E149" s="154" t="s">
        <v>234</v>
      </c>
      <c r="F149" s="154"/>
      <c r="G149" s="154"/>
      <c r="H149" s="154"/>
      <c r="I149" s="28"/>
      <c r="J149" s="29">
        <f t="shared" si="17"/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80" t="s">
        <v>211</v>
      </c>
      <c r="X149" s="80" t="s">
        <v>21</v>
      </c>
    </row>
    <row r="150" spans="1:24" ht="30.75" customHeight="1" x14ac:dyDescent="0.25">
      <c r="A150" s="95">
        <v>2</v>
      </c>
      <c r="B150" s="103"/>
      <c r="C150" s="114"/>
      <c r="D150" s="79">
        <v>79</v>
      </c>
      <c r="E150" s="154" t="s">
        <v>235</v>
      </c>
      <c r="F150" s="154"/>
      <c r="G150" s="154"/>
      <c r="H150" s="154"/>
      <c r="I150" s="28"/>
      <c r="J150" s="29">
        <f t="shared" si="17"/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80" t="s">
        <v>211</v>
      </c>
      <c r="X150" s="80" t="s">
        <v>21</v>
      </c>
    </row>
    <row r="151" spans="1:24" s="4" customFormat="1" ht="29.25" customHeight="1" x14ac:dyDescent="0.25">
      <c r="A151" s="94">
        <v>1</v>
      </c>
      <c r="B151" s="102"/>
      <c r="C151" s="111">
        <v>8</v>
      </c>
      <c r="D151" s="157" t="s">
        <v>236</v>
      </c>
      <c r="E151" s="157"/>
      <c r="F151" s="157"/>
      <c r="G151" s="157"/>
      <c r="H151" s="157"/>
      <c r="I151" s="23"/>
      <c r="J151" s="24">
        <f t="shared" si="17"/>
        <v>86454873992</v>
      </c>
      <c r="K151" s="24">
        <f t="shared" ref="K151:V151" si="27">SUM(K152,K163,K185,K220,K238)</f>
        <v>7928646237</v>
      </c>
      <c r="L151" s="24">
        <f t="shared" si="27"/>
        <v>7624737409</v>
      </c>
      <c r="M151" s="24">
        <f t="shared" si="27"/>
        <v>6928392482</v>
      </c>
      <c r="N151" s="24">
        <f t="shared" si="27"/>
        <v>7027384932</v>
      </c>
      <c r="O151" s="24">
        <f t="shared" si="27"/>
        <v>8027133088</v>
      </c>
      <c r="P151" s="24">
        <f t="shared" si="27"/>
        <v>7651805647</v>
      </c>
      <c r="Q151" s="24">
        <f t="shared" si="27"/>
        <v>7581312468</v>
      </c>
      <c r="R151" s="24">
        <f t="shared" si="27"/>
        <v>6982953523</v>
      </c>
      <c r="S151" s="24">
        <f t="shared" si="27"/>
        <v>6904883318</v>
      </c>
      <c r="T151" s="24">
        <f t="shared" si="27"/>
        <v>6347798092</v>
      </c>
      <c r="U151" s="24">
        <f t="shared" si="27"/>
        <v>6345000163</v>
      </c>
      <c r="V151" s="24">
        <f t="shared" si="27"/>
        <v>7104826633</v>
      </c>
      <c r="W151" s="26"/>
      <c r="X151" s="26"/>
    </row>
    <row r="152" spans="1:24" x14ac:dyDescent="0.25">
      <c r="A152" s="95">
        <v>2</v>
      </c>
      <c r="B152" s="103"/>
      <c r="C152" s="114"/>
      <c r="D152" s="42">
        <v>81</v>
      </c>
      <c r="E152" s="139" t="s">
        <v>237</v>
      </c>
      <c r="F152" s="139"/>
      <c r="G152" s="139"/>
      <c r="H152" s="139"/>
      <c r="I152" s="28"/>
      <c r="J152" s="29">
        <f t="shared" si="17"/>
        <v>39780607594</v>
      </c>
      <c r="K152" s="29">
        <f>+K153+K154+K155+K156+K157+K158+K159+K160+K161+K162</f>
        <v>3199054505</v>
      </c>
      <c r="L152" s="29">
        <f t="shared" ref="L152:V152" si="28">+L153+L154+L155+L156+L157+L158+L159+L160+L161+L162</f>
        <v>3884131238</v>
      </c>
      <c r="M152" s="29">
        <f t="shared" si="28"/>
        <v>3131566179</v>
      </c>
      <c r="N152" s="29">
        <f t="shared" si="28"/>
        <v>3513681425</v>
      </c>
      <c r="O152" s="29">
        <f t="shared" si="28"/>
        <v>3741891056</v>
      </c>
      <c r="P152" s="29">
        <f t="shared" si="28"/>
        <v>3802956665</v>
      </c>
      <c r="Q152" s="29">
        <f t="shared" si="28"/>
        <v>3427125356</v>
      </c>
      <c r="R152" s="29">
        <f t="shared" si="28"/>
        <v>3547374108</v>
      </c>
      <c r="S152" s="29">
        <f t="shared" si="28"/>
        <v>3128008475</v>
      </c>
      <c r="T152" s="29">
        <f t="shared" si="28"/>
        <v>2453243528</v>
      </c>
      <c r="U152" s="29">
        <f t="shared" si="28"/>
        <v>2959819801</v>
      </c>
      <c r="V152" s="29">
        <f t="shared" si="28"/>
        <v>2991755258</v>
      </c>
      <c r="W152" s="30" t="s">
        <v>207</v>
      </c>
      <c r="X152" s="30" t="s">
        <v>21</v>
      </c>
    </row>
    <row r="153" spans="1:24" s="6" customFormat="1" ht="12.75" customHeight="1" x14ac:dyDescent="0.25">
      <c r="A153" s="97">
        <v>3</v>
      </c>
      <c r="B153" s="105"/>
      <c r="C153" s="115"/>
      <c r="D153" s="73"/>
      <c r="E153" s="33">
        <v>81.001000000000005</v>
      </c>
      <c r="F153" s="135" t="s">
        <v>238</v>
      </c>
      <c r="G153" s="135"/>
      <c r="H153" s="135"/>
      <c r="I153" s="45"/>
      <c r="J153" s="37">
        <f t="shared" si="17"/>
        <v>31327250043</v>
      </c>
      <c r="K153" s="37">
        <v>2371715484</v>
      </c>
      <c r="L153" s="37">
        <v>3139485507</v>
      </c>
      <c r="M153" s="37">
        <v>2466065692</v>
      </c>
      <c r="N153" s="37">
        <v>2711602589</v>
      </c>
      <c r="O153" s="37">
        <v>3115810399</v>
      </c>
      <c r="P153" s="37">
        <v>3131819793</v>
      </c>
      <c r="Q153" s="37">
        <v>2618615737</v>
      </c>
      <c r="R153" s="37">
        <v>2844857492</v>
      </c>
      <c r="S153" s="37">
        <v>2429749258</v>
      </c>
      <c r="T153" s="37">
        <v>1723794286</v>
      </c>
      <c r="U153" s="37">
        <v>2377461441</v>
      </c>
      <c r="V153" s="37">
        <v>2396272365</v>
      </c>
      <c r="W153" s="61" t="s">
        <v>207</v>
      </c>
      <c r="X153" s="61" t="s">
        <v>21</v>
      </c>
    </row>
    <row r="154" spans="1:24" s="6" customFormat="1" ht="12.75" customHeight="1" x14ac:dyDescent="0.25">
      <c r="A154" s="97">
        <v>3</v>
      </c>
      <c r="B154" s="105"/>
      <c r="C154" s="115"/>
      <c r="D154" s="73"/>
      <c r="E154" s="33">
        <v>81.001999999999995</v>
      </c>
      <c r="F154" s="135" t="s">
        <v>239</v>
      </c>
      <c r="G154" s="135"/>
      <c r="H154" s="135"/>
      <c r="I154" s="45"/>
      <c r="J154" s="37">
        <f t="shared" si="17"/>
        <v>1587676925</v>
      </c>
      <c r="K154" s="37">
        <v>124971460</v>
      </c>
      <c r="L154" s="37">
        <v>150831229</v>
      </c>
      <c r="M154" s="37">
        <v>128313669</v>
      </c>
      <c r="N154" s="37">
        <v>136976184</v>
      </c>
      <c r="O154" s="37">
        <v>148161722</v>
      </c>
      <c r="P154" s="37">
        <v>147763316</v>
      </c>
      <c r="Q154" s="37">
        <v>132965954</v>
      </c>
      <c r="R154" s="37">
        <v>140760451</v>
      </c>
      <c r="S154" s="37">
        <v>126499401</v>
      </c>
      <c r="T154" s="37">
        <v>101035696</v>
      </c>
      <c r="U154" s="37">
        <v>124669474</v>
      </c>
      <c r="V154" s="37">
        <v>124728369</v>
      </c>
      <c r="W154" s="61" t="s">
        <v>207</v>
      </c>
      <c r="X154" s="61" t="s">
        <v>21</v>
      </c>
    </row>
    <row r="155" spans="1:24" s="6" customFormat="1" ht="12.75" customHeight="1" x14ac:dyDescent="0.25">
      <c r="A155" s="97">
        <v>3</v>
      </c>
      <c r="B155" s="105"/>
      <c r="C155" s="115"/>
      <c r="D155" s="73"/>
      <c r="E155" s="33">
        <v>81.003</v>
      </c>
      <c r="F155" s="135" t="s">
        <v>240</v>
      </c>
      <c r="G155" s="135"/>
      <c r="H155" s="135"/>
      <c r="I155" s="45"/>
      <c r="J155" s="37">
        <f t="shared" ref="J155:J245" si="29">SUM(K155:V155)</f>
        <v>518496821</v>
      </c>
      <c r="K155" s="37">
        <v>37734663</v>
      </c>
      <c r="L155" s="37">
        <v>47737405</v>
      </c>
      <c r="M155" s="37">
        <v>54820958</v>
      </c>
      <c r="N155" s="37">
        <v>29017578</v>
      </c>
      <c r="O155" s="37">
        <v>44320525</v>
      </c>
      <c r="P155" s="37">
        <v>54071114</v>
      </c>
      <c r="Q155" s="37">
        <v>29854020</v>
      </c>
      <c r="R155" s="37">
        <v>47499397</v>
      </c>
      <c r="S155" s="37">
        <v>39165535</v>
      </c>
      <c r="T155" s="37">
        <v>52673331</v>
      </c>
      <c r="U155" s="37">
        <v>40286256</v>
      </c>
      <c r="V155" s="37">
        <v>41316039</v>
      </c>
      <c r="W155" s="61" t="s">
        <v>207</v>
      </c>
      <c r="X155" s="61" t="s">
        <v>21</v>
      </c>
    </row>
    <row r="156" spans="1:24" s="6" customFormat="1" ht="12.75" customHeight="1" x14ac:dyDescent="0.25">
      <c r="A156" s="97">
        <v>3</v>
      </c>
      <c r="B156" s="105"/>
      <c r="C156" s="115"/>
      <c r="D156" s="73"/>
      <c r="E156" s="33">
        <v>81.004000000000005</v>
      </c>
      <c r="F156" s="158" t="s">
        <v>241</v>
      </c>
      <c r="G156" s="158"/>
      <c r="H156" s="158"/>
      <c r="I156" s="45"/>
      <c r="J156" s="37">
        <f t="shared" si="29"/>
        <v>120238519</v>
      </c>
      <c r="K156" s="37">
        <v>10019877</v>
      </c>
      <c r="L156" s="37">
        <v>10019877</v>
      </c>
      <c r="M156" s="37">
        <v>10019877</v>
      </c>
      <c r="N156" s="37">
        <v>10019877</v>
      </c>
      <c r="O156" s="37">
        <v>10019877</v>
      </c>
      <c r="P156" s="37">
        <v>10019877</v>
      </c>
      <c r="Q156" s="37">
        <v>10019877</v>
      </c>
      <c r="R156" s="37">
        <v>10019877</v>
      </c>
      <c r="S156" s="37">
        <v>10019877</v>
      </c>
      <c r="T156" s="37">
        <v>10019877</v>
      </c>
      <c r="U156" s="37">
        <v>10019877</v>
      </c>
      <c r="V156" s="37">
        <v>10019872</v>
      </c>
      <c r="W156" s="61" t="s">
        <v>207</v>
      </c>
      <c r="X156" s="61" t="s">
        <v>21</v>
      </c>
    </row>
    <row r="157" spans="1:24" s="6" customFormat="1" ht="12.75" customHeight="1" x14ac:dyDescent="0.25">
      <c r="A157" s="97">
        <v>3</v>
      </c>
      <c r="B157" s="105"/>
      <c r="C157" s="115"/>
      <c r="D157" s="73"/>
      <c r="E157" s="33">
        <v>81.004999999999995</v>
      </c>
      <c r="F157" s="135" t="s">
        <v>242</v>
      </c>
      <c r="G157" s="135"/>
      <c r="H157" s="135"/>
      <c r="I157" s="45"/>
      <c r="J157" s="37">
        <f t="shared" si="29"/>
        <v>1604842796</v>
      </c>
      <c r="K157" s="37">
        <v>184030321</v>
      </c>
      <c r="L157" s="37">
        <v>81671543</v>
      </c>
      <c r="M157" s="37">
        <v>81671543</v>
      </c>
      <c r="N157" s="37">
        <v>271600491</v>
      </c>
      <c r="O157" s="37">
        <v>79686594</v>
      </c>
      <c r="P157" s="37">
        <v>81671543</v>
      </c>
      <c r="Q157" s="37">
        <v>257312197</v>
      </c>
      <c r="R157" s="37">
        <v>81671543</v>
      </c>
      <c r="S157" s="37">
        <v>81671543</v>
      </c>
      <c r="T157" s="37">
        <v>240512392</v>
      </c>
      <c r="U157" s="37">
        <v>81671543</v>
      </c>
      <c r="V157" s="37">
        <v>81671543</v>
      </c>
      <c r="W157" s="61" t="s">
        <v>207</v>
      </c>
      <c r="X157" s="61" t="s">
        <v>21</v>
      </c>
    </row>
    <row r="158" spans="1:24" s="6" customFormat="1" ht="12.75" customHeight="1" x14ac:dyDescent="0.25">
      <c r="A158" s="97">
        <v>3</v>
      </c>
      <c r="B158" s="105"/>
      <c r="C158" s="115"/>
      <c r="D158" s="73"/>
      <c r="E158" s="33">
        <v>81.006</v>
      </c>
      <c r="F158" s="158" t="s">
        <v>243</v>
      </c>
      <c r="G158" s="158"/>
      <c r="H158" s="158"/>
      <c r="I158" s="45"/>
      <c r="J158" s="37">
        <f t="shared" si="29"/>
        <v>424760214</v>
      </c>
      <c r="K158" s="37">
        <v>35283226</v>
      </c>
      <c r="L158" s="37">
        <v>37815415</v>
      </c>
      <c r="M158" s="37">
        <v>35321526</v>
      </c>
      <c r="N158" s="37">
        <v>31612854</v>
      </c>
      <c r="O158" s="37">
        <v>36535677</v>
      </c>
      <c r="P158" s="37">
        <v>34704659</v>
      </c>
      <c r="Q158" s="37">
        <v>37277158</v>
      </c>
      <c r="R158" s="37">
        <v>35850831</v>
      </c>
      <c r="S158" s="37">
        <v>36095694</v>
      </c>
      <c r="T158" s="37">
        <v>36530222</v>
      </c>
      <c r="U158" s="37">
        <v>32763496</v>
      </c>
      <c r="V158" s="37">
        <v>34969456</v>
      </c>
      <c r="W158" s="61" t="s">
        <v>207</v>
      </c>
      <c r="X158" s="61" t="s">
        <v>21</v>
      </c>
    </row>
    <row r="159" spans="1:24" s="6" customFormat="1" ht="12.75" customHeight="1" x14ac:dyDescent="0.25">
      <c r="A159" s="97">
        <v>3</v>
      </c>
      <c r="B159" s="105"/>
      <c r="C159" s="115"/>
      <c r="D159" s="73"/>
      <c r="E159" s="33">
        <v>81.006999999999906</v>
      </c>
      <c r="F159" s="161" t="s">
        <v>244</v>
      </c>
      <c r="G159" s="161"/>
      <c r="H159" s="161"/>
      <c r="I159" s="45"/>
      <c r="J159" s="37">
        <f t="shared" si="29"/>
        <v>857901062</v>
      </c>
      <c r="K159" s="37">
        <v>72517065</v>
      </c>
      <c r="L159" s="37">
        <v>76116343</v>
      </c>
      <c r="M159" s="37">
        <v>76310944</v>
      </c>
      <c r="N159" s="37">
        <v>68300610</v>
      </c>
      <c r="O159" s="37">
        <v>75189129</v>
      </c>
      <c r="P159" s="37">
        <v>74458882</v>
      </c>
      <c r="Q159" s="37">
        <v>75728162</v>
      </c>
      <c r="R159" s="37">
        <v>70945199</v>
      </c>
      <c r="S159" s="37">
        <v>70670238</v>
      </c>
      <c r="T159" s="37">
        <v>68500665</v>
      </c>
      <c r="U159" s="37">
        <v>60291084</v>
      </c>
      <c r="V159" s="37">
        <v>68872741</v>
      </c>
      <c r="W159" s="61" t="s">
        <v>207</v>
      </c>
      <c r="X159" s="61" t="s">
        <v>21</v>
      </c>
    </row>
    <row r="160" spans="1:24" s="6" customFormat="1" ht="12.75" customHeight="1" x14ac:dyDescent="0.25">
      <c r="A160" s="97">
        <v>3</v>
      </c>
      <c r="B160" s="105"/>
      <c r="C160" s="115"/>
      <c r="D160" s="73"/>
      <c r="E160" s="33">
        <v>81.007999999999896</v>
      </c>
      <c r="F160" s="158" t="s">
        <v>245</v>
      </c>
      <c r="G160" s="158"/>
      <c r="H160" s="158"/>
      <c r="I160" s="45"/>
      <c r="J160" s="37">
        <f t="shared" si="29"/>
        <v>45876143</v>
      </c>
      <c r="K160" s="37">
        <v>5797683</v>
      </c>
      <c r="L160" s="37">
        <v>3385976</v>
      </c>
      <c r="M160" s="37">
        <v>4442687</v>
      </c>
      <c r="N160" s="37">
        <v>1686029</v>
      </c>
      <c r="O160" s="37">
        <v>4597503</v>
      </c>
      <c r="P160" s="37">
        <v>2899629</v>
      </c>
      <c r="Q160" s="37">
        <v>6294441</v>
      </c>
      <c r="R160" s="37">
        <v>2109280</v>
      </c>
      <c r="S160" s="37">
        <v>4498682</v>
      </c>
      <c r="T160" s="37">
        <v>2135663</v>
      </c>
      <c r="U160" s="37">
        <v>5099904</v>
      </c>
      <c r="V160" s="37">
        <v>2928666</v>
      </c>
      <c r="W160" s="61" t="s">
        <v>207</v>
      </c>
      <c r="X160" s="61" t="s">
        <v>21</v>
      </c>
    </row>
    <row r="161" spans="1:24" s="6" customFormat="1" ht="27.75" customHeight="1" x14ac:dyDescent="0.25">
      <c r="A161" s="97">
        <v>3</v>
      </c>
      <c r="B161" s="105"/>
      <c r="C161" s="115"/>
      <c r="D161" s="73"/>
      <c r="E161" s="33">
        <v>81.008999999999901</v>
      </c>
      <c r="F161" s="159" t="s">
        <v>246</v>
      </c>
      <c r="G161" s="159"/>
      <c r="H161" s="159"/>
      <c r="I161" s="45"/>
      <c r="J161" s="37">
        <f t="shared" si="29"/>
        <v>3261452976</v>
      </c>
      <c r="K161" s="37">
        <v>354164391</v>
      </c>
      <c r="L161" s="37">
        <v>334316714</v>
      </c>
      <c r="M161" s="37">
        <v>272164474</v>
      </c>
      <c r="N161" s="37">
        <v>250199394</v>
      </c>
      <c r="O161" s="37">
        <v>224960938</v>
      </c>
      <c r="P161" s="37">
        <v>262883083</v>
      </c>
      <c r="Q161" s="37">
        <v>256436363</v>
      </c>
      <c r="R161" s="37">
        <v>310894353</v>
      </c>
      <c r="S161" s="37">
        <v>326845448</v>
      </c>
      <c r="T161" s="37">
        <v>215354785</v>
      </c>
      <c r="U161" s="37">
        <v>224852497</v>
      </c>
      <c r="V161" s="37">
        <v>228380536</v>
      </c>
      <c r="W161" s="61" t="s">
        <v>207</v>
      </c>
      <c r="X161" s="61" t="s">
        <v>21</v>
      </c>
    </row>
    <row r="162" spans="1:24" s="6" customFormat="1" ht="12.75" customHeight="1" x14ac:dyDescent="0.25">
      <c r="A162" s="97">
        <v>3</v>
      </c>
      <c r="B162" s="105"/>
      <c r="C162" s="115"/>
      <c r="D162" s="73"/>
      <c r="E162" s="82" t="s">
        <v>247</v>
      </c>
      <c r="F162" s="158" t="s">
        <v>248</v>
      </c>
      <c r="G162" s="158"/>
      <c r="H162" s="158"/>
      <c r="I162" s="45"/>
      <c r="J162" s="37">
        <f t="shared" si="29"/>
        <v>32112095</v>
      </c>
      <c r="K162" s="37">
        <v>2820335</v>
      </c>
      <c r="L162" s="37">
        <v>2751229</v>
      </c>
      <c r="M162" s="37">
        <v>2434809</v>
      </c>
      <c r="N162" s="37">
        <v>2665819</v>
      </c>
      <c r="O162" s="37">
        <v>2608692</v>
      </c>
      <c r="P162" s="37">
        <v>2664769</v>
      </c>
      <c r="Q162" s="37">
        <v>2621447</v>
      </c>
      <c r="R162" s="37">
        <v>2765685</v>
      </c>
      <c r="S162" s="37">
        <v>2792799</v>
      </c>
      <c r="T162" s="37">
        <v>2686611</v>
      </c>
      <c r="U162" s="37">
        <v>2704229</v>
      </c>
      <c r="V162" s="37">
        <v>2595671</v>
      </c>
      <c r="W162" s="61" t="s">
        <v>207</v>
      </c>
      <c r="X162" s="61" t="s">
        <v>21</v>
      </c>
    </row>
    <row r="163" spans="1:24" ht="15" customHeight="1" x14ac:dyDescent="0.25">
      <c r="A163" s="95">
        <v>2</v>
      </c>
      <c r="B163" s="103"/>
      <c r="C163" s="114"/>
      <c r="D163" s="42">
        <v>82</v>
      </c>
      <c r="E163" s="137" t="s">
        <v>249</v>
      </c>
      <c r="F163" s="137"/>
      <c r="G163" s="137"/>
      <c r="H163" s="137"/>
      <c r="I163" s="28"/>
      <c r="J163" s="29">
        <f t="shared" si="29"/>
        <v>36723267008</v>
      </c>
      <c r="K163" s="29">
        <f>SUM(K164,K169:K170,K173:K174,K180,K183:K184)</f>
        <v>3902368211</v>
      </c>
      <c r="L163" s="29">
        <f t="shared" ref="L163:V163" si="30">SUM(L164,L169:L170,L173:L174,L180,L183:L184)</f>
        <v>2916890879</v>
      </c>
      <c r="M163" s="29">
        <f t="shared" si="30"/>
        <v>2974426431</v>
      </c>
      <c r="N163" s="29">
        <f t="shared" si="30"/>
        <v>2691412205</v>
      </c>
      <c r="O163" s="29">
        <f t="shared" si="30"/>
        <v>3465881620</v>
      </c>
      <c r="P163" s="29">
        <f t="shared" si="30"/>
        <v>3014029092</v>
      </c>
      <c r="Q163" s="29">
        <f t="shared" si="30"/>
        <v>3328939509</v>
      </c>
      <c r="R163" s="29">
        <f t="shared" si="30"/>
        <v>2600541793</v>
      </c>
      <c r="S163" s="29">
        <f t="shared" si="30"/>
        <v>2950400102</v>
      </c>
      <c r="T163" s="29">
        <f t="shared" si="30"/>
        <v>3062837682</v>
      </c>
      <c r="U163" s="29">
        <f t="shared" si="30"/>
        <v>2544265383</v>
      </c>
      <c r="V163" s="36">
        <f t="shared" si="30"/>
        <v>3271274101</v>
      </c>
      <c r="W163" s="30" t="s">
        <v>207</v>
      </c>
      <c r="X163" s="30" t="s">
        <v>208</v>
      </c>
    </row>
    <row r="164" spans="1:24" s="6" customFormat="1" ht="12.75" x14ac:dyDescent="0.25">
      <c r="A164" s="97">
        <v>3</v>
      </c>
      <c r="B164" s="105"/>
      <c r="C164" s="115"/>
      <c r="D164" s="73"/>
      <c r="E164" s="64">
        <v>82.001000000000005</v>
      </c>
      <c r="F164" s="138" t="s">
        <v>250</v>
      </c>
      <c r="G164" s="138"/>
      <c r="H164" s="138"/>
      <c r="I164" s="45"/>
      <c r="J164" s="37">
        <f t="shared" si="29"/>
        <v>17783240599</v>
      </c>
      <c r="K164" s="37">
        <f>SUM(K165:K168)</f>
        <v>1762502688</v>
      </c>
      <c r="L164" s="37">
        <f t="shared" ref="L164:V164" si="31">SUM(L165:L168)</f>
        <v>1304918838</v>
      </c>
      <c r="M164" s="37">
        <f t="shared" si="31"/>
        <v>1346454234</v>
      </c>
      <c r="N164" s="37">
        <f t="shared" si="31"/>
        <v>1093147515</v>
      </c>
      <c r="O164" s="37">
        <f t="shared" si="31"/>
        <v>1817858935</v>
      </c>
      <c r="P164" s="37">
        <f t="shared" si="31"/>
        <v>1398425653</v>
      </c>
      <c r="Q164" s="37">
        <f t="shared" si="31"/>
        <v>1721780146</v>
      </c>
      <c r="R164" s="37">
        <f t="shared" si="31"/>
        <v>1014125781</v>
      </c>
      <c r="S164" s="37">
        <f t="shared" si="31"/>
        <v>1342795841</v>
      </c>
      <c r="T164" s="37">
        <f t="shared" si="31"/>
        <v>1395286809</v>
      </c>
      <c r="U164" s="37">
        <f t="shared" si="31"/>
        <v>1424703991</v>
      </c>
      <c r="V164" s="34">
        <f t="shared" si="31"/>
        <v>2161240168</v>
      </c>
      <c r="W164" s="61" t="s">
        <v>207</v>
      </c>
      <c r="X164" s="61" t="s">
        <v>208</v>
      </c>
    </row>
    <row r="165" spans="1:24" s="8" customFormat="1" ht="12.75" hidden="1" customHeight="1" x14ac:dyDescent="0.25">
      <c r="A165" s="99">
        <v>4</v>
      </c>
      <c r="B165" s="107"/>
      <c r="C165" s="118"/>
      <c r="D165" s="47"/>
      <c r="E165" s="83"/>
      <c r="F165" s="48" t="s">
        <v>251</v>
      </c>
      <c r="G165" s="160" t="s">
        <v>252</v>
      </c>
      <c r="H165" s="160"/>
      <c r="I165" s="46"/>
      <c r="J165" s="50">
        <f t="shared" si="29"/>
        <v>15620180508</v>
      </c>
      <c r="K165" s="50">
        <v>1510920502</v>
      </c>
      <c r="L165" s="50">
        <v>1139839655</v>
      </c>
      <c r="M165" s="50">
        <v>1181375051</v>
      </c>
      <c r="N165" s="50">
        <v>928068332</v>
      </c>
      <c r="O165" s="50">
        <v>1652779752</v>
      </c>
      <c r="P165" s="50">
        <v>1233346470</v>
      </c>
      <c r="Q165" s="50">
        <v>1527906633</v>
      </c>
      <c r="R165" s="50">
        <v>877840928</v>
      </c>
      <c r="S165" s="50">
        <v>1177716658</v>
      </c>
      <c r="T165" s="50">
        <v>1230207626</v>
      </c>
      <c r="U165" s="50">
        <v>1259624808</v>
      </c>
      <c r="V165" s="50">
        <v>1900554093</v>
      </c>
      <c r="W165" s="51" t="s">
        <v>207</v>
      </c>
      <c r="X165" s="51" t="s">
        <v>208</v>
      </c>
    </row>
    <row r="166" spans="1:24" s="8" customFormat="1" ht="12.75" hidden="1" customHeight="1" x14ac:dyDescent="0.25">
      <c r="A166" s="99">
        <v>4</v>
      </c>
      <c r="B166" s="107"/>
      <c r="C166" s="118"/>
      <c r="D166" s="47"/>
      <c r="E166" s="83"/>
      <c r="F166" s="48" t="s">
        <v>253</v>
      </c>
      <c r="G166" s="160" t="s">
        <v>254</v>
      </c>
      <c r="H166" s="160"/>
      <c r="I166" s="46"/>
      <c r="J166" s="50">
        <f t="shared" si="29"/>
        <v>873573759</v>
      </c>
      <c r="K166" s="50">
        <v>144008086</v>
      </c>
      <c r="L166" s="50">
        <v>57625096</v>
      </c>
      <c r="M166" s="50">
        <v>57625096</v>
      </c>
      <c r="N166" s="50">
        <v>57625096</v>
      </c>
      <c r="O166" s="50">
        <v>57625096</v>
      </c>
      <c r="P166" s="50">
        <v>57625096</v>
      </c>
      <c r="Q166" s="50">
        <v>86419426</v>
      </c>
      <c r="R166" s="50">
        <v>28830766</v>
      </c>
      <c r="S166" s="50">
        <v>57625096</v>
      </c>
      <c r="T166" s="50">
        <v>57625096</v>
      </c>
      <c r="U166" s="50">
        <v>57625096</v>
      </c>
      <c r="V166" s="50">
        <v>153314713</v>
      </c>
      <c r="W166" s="51" t="s">
        <v>207</v>
      </c>
      <c r="X166" s="51" t="s">
        <v>208</v>
      </c>
    </row>
    <row r="167" spans="1:24" s="8" customFormat="1" ht="12.75" hidden="1" customHeight="1" x14ac:dyDescent="0.25">
      <c r="A167" s="99">
        <v>4</v>
      </c>
      <c r="B167" s="107"/>
      <c r="C167" s="118"/>
      <c r="D167" s="47"/>
      <c r="E167" s="83"/>
      <c r="F167" s="48" t="s">
        <v>255</v>
      </c>
      <c r="G167" s="160" t="s">
        <v>256</v>
      </c>
      <c r="H167" s="160"/>
      <c r="I167" s="46"/>
      <c r="J167" s="50">
        <f t="shared" si="29"/>
        <v>681899026</v>
      </c>
      <c r="K167" s="50">
        <v>56824919</v>
      </c>
      <c r="L167" s="50">
        <v>56824919</v>
      </c>
      <c r="M167" s="50">
        <v>56824919</v>
      </c>
      <c r="N167" s="50">
        <v>56824919</v>
      </c>
      <c r="O167" s="50">
        <v>56824919</v>
      </c>
      <c r="P167" s="50">
        <v>56824919</v>
      </c>
      <c r="Q167" s="50">
        <v>56824919</v>
      </c>
      <c r="R167" s="50">
        <v>56824919</v>
      </c>
      <c r="S167" s="50">
        <v>56824919</v>
      </c>
      <c r="T167" s="50">
        <v>56824919</v>
      </c>
      <c r="U167" s="50">
        <v>56824919</v>
      </c>
      <c r="V167" s="50">
        <v>56824917</v>
      </c>
      <c r="W167" s="51" t="s">
        <v>207</v>
      </c>
      <c r="X167" s="51" t="s">
        <v>208</v>
      </c>
    </row>
    <row r="168" spans="1:24" s="8" customFormat="1" ht="12.75" hidden="1" customHeight="1" x14ac:dyDescent="0.25">
      <c r="A168" s="99">
        <v>4</v>
      </c>
      <c r="B168" s="107"/>
      <c r="C168" s="118"/>
      <c r="D168" s="47"/>
      <c r="E168" s="83"/>
      <c r="F168" s="48" t="s">
        <v>257</v>
      </c>
      <c r="G168" s="160" t="s">
        <v>258</v>
      </c>
      <c r="H168" s="160"/>
      <c r="I168" s="46"/>
      <c r="J168" s="50">
        <f t="shared" si="29"/>
        <v>607587306</v>
      </c>
      <c r="K168" s="50">
        <v>50749181</v>
      </c>
      <c r="L168" s="50">
        <v>50629168</v>
      </c>
      <c r="M168" s="50">
        <v>50629168</v>
      </c>
      <c r="N168" s="50">
        <v>50629168</v>
      </c>
      <c r="O168" s="50">
        <v>50629168</v>
      </c>
      <c r="P168" s="50">
        <v>50629168</v>
      </c>
      <c r="Q168" s="50">
        <v>50629168</v>
      </c>
      <c r="R168" s="50">
        <v>50629168</v>
      </c>
      <c r="S168" s="50">
        <v>50629168</v>
      </c>
      <c r="T168" s="50">
        <v>50629168</v>
      </c>
      <c r="U168" s="50">
        <v>50629168</v>
      </c>
      <c r="V168" s="50">
        <v>50546445</v>
      </c>
      <c r="W168" s="51" t="s">
        <v>207</v>
      </c>
      <c r="X168" s="51" t="s">
        <v>208</v>
      </c>
    </row>
    <row r="169" spans="1:24" s="6" customFormat="1" ht="16.5" customHeight="1" x14ac:dyDescent="0.25">
      <c r="A169" s="97">
        <v>3</v>
      </c>
      <c r="B169" s="105"/>
      <c r="C169" s="115"/>
      <c r="D169" s="73"/>
      <c r="E169" s="64">
        <v>82.001999999999995</v>
      </c>
      <c r="F169" s="138" t="s">
        <v>259</v>
      </c>
      <c r="G169" s="138"/>
      <c r="H169" s="138"/>
      <c r="I169" s="45"/>
      <c r="J169" s="37">
        <f t="shared" si="29"/>
        <v>3947820475</v>
      </c>
      <c r="K169" s="37">
        <v>777918025</v>
      </c>
      <c r="L169" s="37">
        <v>257595286</v>
      </c>
      <c r="M169" s="37">
        <v>273781350</v>
      </c>
      <c r="N169" s="37">
        <v>245751825</v>
      </c>
      <c r="O169" s="37">
        <v>294704798</v>
      </c>
      <c r="P169" s="37">
        <v>263122235</v>
      </c>
      <c r="Q169" s="37">
        <v>253647466</v>
      </c>
      <c r="R169" s="37">
        <v>235092709</v>
      </c>
      <c r="S169" s="37">
        <v>255226594</v>
      </c>
      <c r="T169" s="37">
        <v>314838683</v>
      </c>
      <c r="U169" s="37">
        <v>394189874</v>
      </c>
      <c r="V169" s="37">
        <v>381951630</v>
      </c>
      <c r="W169" s="61" t="s">
        <v>207</v>
      </c>
      <c r="X169" s="61" t="s">
        <v>208</v>
      </c>
    </row>
    <row r="170" spans="1:24" s="6" customFormat="1" ht="12.75" x14ac:dyDescent="0.25">
      <c r="A170" s="97">
        <v>3</v>
      </c>
      <c r="B170" s="105"/>
      <c r="C170" s="115"/>
      <c r="D170" s="73"/>
      <c r="E170" s="64">
        <v>82.003</v>
      </c>
      <c r="F170" s="138" t="s">
        <v>260</v>
      </c>
      <c r="G170" s="138"/>
      <c r="H170" s="138"/>
      <c r="I170" s="45"/>
      <c r="J170" s="37">
        <f t="shared" si="29"/>
        <v>6103617355</v>
      </c>
      <c r="K170" s="37">
        <f>SUM(K171:K172)</f>
        <v>610361735</v>
      </c>
      <c r="L170" s="37">
        <f>SUM(L171:L172)</f>
        <v>610361735</v>
      </c>
      <c r="M170" s="37">
        <f t="shared" ref="M170:V170" si="32">SUM(M171:M172)</f>
        <v>610361735</v>
      </c>
      <c r="N170" s="37">
        <f t="shared" si="32"/>
        <v>610361735</v>
      </c>
      <c r="O170" s="37">
        <f t="shared" si="32"/>
        <v>610361735</v>
      </c>
      <c r="P170" s="37">
        <f t="shared" si="32"/>
        <v>610361735</v>
      </c>
      <c r="Q170" s="37">
        <f t="shared" si="32"/>
        <v>610361735</v>
      </c>
      <c r="R170" s="37">
        <f t="shared" si="32"/>
        <v>610361735</v>
      </c>
      <c r="S170" s="37">
        <f t="shared" si="32"/>
        <v>610361735</v>
      </c>
      <c r="T170" s="37">
        <f t="shared" si="32"/>
        <v>610361740</v>
      </c>
      <c r="U170" s="37">
        <f t="shared" si="32"/>
        <v>0</v>
      </c>
      <c r="V170" s="34">
        <f t="shared" si="32"/>
        <v>0</v>
      </c>
      <c r="W170" s="38" t="s">
        <v>207</v>
      </c>
      <c r="X170" s="38" t="s">
        <v>208</v>
      </c>
    </row>
    <row r="171" spans="1:24" s="8" customFormat="1" ht="12" hidden="1" x14ac:dyDescent="0.25">
      <c r="A171" s="99">
        <v>4</v>
      </c>
      <c r="B171" s="107"/>
      <c r="C171" s="118"/>
      <c r="D171" s="47"/>
      <c r="E171" s="46"/>
      <c r="F171" s="48" t="s">
        <v>261</v>
      </c>
      <c r="G171" s="160" t="s">
        <v>262</v>
      </c>
      <c r="H171" s="160"/>
      <c r="I171" s="46"/>
      <c r="J171" s="50">
        <f t="shared" si="29"/>
        <v>739827323</v>
      </c>
      <c r="K171" s="50">
        <v>73982732</v>
      </c>
      <c r="L171" s="50">
        <v>73982732</v>
      </c>
      <c r="M171" s="50">
        <v>73982732</v>
      </c>
      <c r="N171" s="50">
        <v>73982732</v>
      </c>
      <c r="O171" s="50">
        <v>73982732</v>
      </c>
      <c r="P171" s="50">
        <v>73982732</v>
      </c>
      <c r="Q171" s="50">
        <v>73982732</v>
      </c>
      <c r="R171" s="50">
        <v>73982732</v>
      </c>
      <c r="S171" s="50">
        <v>73982732</v>
      </c>
      <c r="T171" s="50">
        <v>73982735</v>
      </c>
      <c r="U171" s="50">
        <v>0</v>
      </c>
      <c r="V171" s="50">
        <v>0</v>
      </c>
      <c r="W171" s="51" t="s">
        <v>207</v>
      </c>
      <c r="X171" s="51" t="s">
        <v>208</v>
      </c>
    </row>
    <row r="172" spans="1:24" s="8" customFormat="1" ht="12" hidden="1" x14ac:dyDescent="0.25">
      <c r="A172" s="99">
        <v>4</v>
      </c>
      <c r="B172" s="107"/>
      <c r="C172" s="118"/>
      <c r="D172" s="47"/>
      <c r="E172" s="46"/>
      <c r="F172" s="48" t="s">
        <v>263</v>
      </c>
      <c r="G172" s="160" t="s">
        <v>264</v>
      </c>
      <c r="H172" s="160"/>
      <c r="I172" s="46"/>
      <c r="J172" s="50">
        <f t="shared" si="29"/>
        <v>5363790032</v>
      </c>
      <c r="K172" s="50">
        <v>536379003</v>
      </c>
      <c r="L172" s="50">
        <v>536379003</v>
      </c>
      <c r="M172" s="50">
        <v>536379003</v>
      </c>
      <c r="N172" s="50">
        <v>536379003</v>
      </c>
      <c r="O172" s="50">
        <v>536379003</v>
      </c>
      <c r="P172" s="50">
        <v>536379003</v>
      </c>
      <c r="Q172" s="50">
        <v>536379003</v>
      </c>
      <c r="R172" s="50">
        <v>536379003</v>
      </c>
      <c r="S172" s="50">
        <v>536379003</v>
      </c>
      <c r="T172" s="50">
        <v>536379005</v>
      </c>
      <c r="U172" s="50">
        <v>0</v>
      </c>
      <c r="V172" s="50">
        <v>0</v>
      </c>
      <c r="W172" s="51" t="s">
        <v>207</v>
      </c>
      <c r="X172" s="51" t="s">
        <v>208</v>
      </c>
    </row>
    <row r="173" spans="1:24" s="6" customFormat="1" ht="26.25" customHeight="1" x14ac:dyDescent="0.25">
      <c r="A173" s="97">
        <v>3</v>
      </c>
      <c r="B173" s="105"/>
      <c r="C173" s="115"/>
      <c r="D173" s="73"/>
      <c r="E173" s="64">
        <v>82.004000000000005</v>
      </c>
      <c r="F173" s="138" t="s">
        <v>265</v>
      </c>
      <c r="G173" s="138"/>
      <c r="H173" s="138"/>
      <c r="I173" s="45"/>
      <c r="J173" s="37">
        <f t="shared" si="29"/>
        <v>4365518859</v>
      </c>
      <c r="K173" s="37">
        <v>363793238</v>
      </c>
      <c r="L173" s="37">
        <v>363793238</v>
      </c>
      <c r="M173" s="37">
        <v>363793238</v>
      </c>
      <c r="N173" s="37">
        <v>363793238</v>
      </c>
      <c r="O173" s="37">
        <v>363793238</v>
      </c>
      <c r="P173" s="37">
        <v>363793238</v>
      </c>
      <c r="Q173" s="37">
        <v>363793238</v>
      </c>
      <c r="R173" s="37">
        <v>363793238</v>
      </c>
      <c r="S173" s="37">
        <v>363793238</v>
      </c>
      <c r="T173" s="37">
        <v>363793236</v>
      </c>
      <c r="U173" s="37">
        <v>363793238</v>
      </c>
      <c r="V173" s="37">
        <v>363793243</v>
      </c>
      <c r="W173" s="61" t="s">
        <v>207</v>
      </c>
      <c r="X173" s="61" t="s">
        <v>208</v>
      </c>
    </row>
    <row r="174" spans="1:24" s="6" customFormat="1" ht="12.75" x14ac:dyDescent="0.25">
      <c r="A174" s="97">
        <v>3</v>
      </c>
      <c r="B174" s="105"/>
      <c r="C174" s="115"/>
      <c r="D174" s="73"/>
      <c r="E174" s="64">
        <v>82.004999999999995</v>
      </c>
      <c r="F174" s="138" t="s">
        <v>266</v>
      </c>
      <c r="G174" s="138"/>
      <c r="H174" s="138"/>
      <c r="I174" s="45"/>
      <c r="J174" s="37">
        <f t="shared" si="29"/>
        <v>1386132019</v>
      </c>
      <c r="K174" s="37">
        <f>SUM(K175:K177)</f>
        <v>115511002</v>
      </c>
      <c r="L174" s="37">
        <f>SUM(L175:L177)</f>
        <v>115511002</v>
      </c>
      <c r="M174" s="37">
        <f t="shared" ref="M174:V174" si="33">SUM(M175:M177)</f>
        <v>115511002</v>
      </c>
      <c r="N174" s="37">
        <f t="shared" si="33"/>
        <v>115511002</v>
      </c>
      <c r="O174" s="37">
        <f t="shared" si="33"/>
        <v>115511002</v>
      </c>
      <c r="P174" s="37">
        <f t="shared" si="33"/>
        <v>115511002</v>
      </c>
      <c r="Q174" s="37">
        <f t="shared" si="33"/>
        <v>115511002</v>
      </c>
      <c r="R174" s="37">
        <f t="shared" si="33"/>
        <v>115511001</v>
      </c>
      <c r="S174" s="37">
        <f t="shared" si="33"/>
        <v>115511001</v>
      </c>
      <c r="T174" s="37">
        <f t="shared" si="33"/>
        <v>115511001</v>
      </c>
      <c r="U174" s="37">
        <f t="shared" si="33"/>
        <v>115511001</v>
      </c>
      <c r="V174" s="34">
        <f t="shared" si="33"/>
        <v>115511001</v>
      </c>
      <c r="W174" s="38" t="s">
        <v>207</v>
      </c>
      <c r="X174" s="38" t="s">
        <v>208</v>
      </c>
    </row>
    <row r="175" spans="1:24" s="8" customFormat="1" ht="12" hidden="1" customHeight="1" x14ac:dyDescent="0.25">
      <c r="A175" s="99">
        <v>4</v>
      </c>
      <c r="B175" s="107"/>
      <c r="C175" s="118"/>
      <c r="D175" s="47"/>
      <c r="E175" s="46"/>
      <c r="F175" s="48" t="s">
        <v>267</v>
      </c>
      <c r="G175" s="160" t="s">
        <v>268</v>
      </c>
      <c r="H175" s="160"/>
      <c r="I175" s="46"/>
      <c r="J175" s="50">
        <f t="shared" si="29"/>
        <v>736002451</v>
      </c>
      <c r="K175" s="50">
        <v>61333538</v>
      </c>
      <c r="L175" s="50">
        <v>61333538</v>
      </c>
      <c r="M175" s="50">
        <v>61333538</v>
      </c>
      <c r="N175" s="50">
        <v>61333538</v>
      </c>
      <c r="O175" s="50">
        <v>61333538</v>
      </c>
      <c r="P175" s="50">
        <v>61333538</v>
      </c>
      <c r="Q175" s="50">
        <v>61333538</v>
      </c>
      <c r="R175" s="50">
        <v>61333537</v>
      </c>
      <c r="S175" s="50">
        <v>61333537</v>
      </c>
      <c r="T175" s="50">
        <v>61333537</v>
      </c>
      <c r="U175" s="50">
        <v>61333537</v>
      </c>
      <c r="V175" s="50">
        <v>61333537</v>
      </c>
      <c r="W175" s="51" t="s">
        <v>207</v>
      </c>
      <c r="X175" s="51" t="s">
        <v>208</v>
      </c>
    </row>
    <row r="176" spans="1:24" s="8" customFormat="1" ht="12" hidden="1" customHeight="1" x14ac:dyDescent="0.25">
      <c r="A176" s="99">
        <v>4</v>
      </c>
      <c r="B176" s="107"/>
      <c r="C176" s="118"/>
      <c r="D176" s="47"/>
      <c r="E176" s="46"/>
      <c r="F176" s="48" t="s">
        <v>269</v>
      </c>
      <c r="G176" s="160" t="s">
        <v>270</v>
      </c>
      <c r="H176" s="160"/>
      <c r="I176" s="46"/>
      <c r="J176" s="50">
        <f t="shared" si="29"/>
        <v>466936695</v>
      </c>
      <c r="K176" s="50">
        <v>38911391</v>
      </c>
      <c r="L176" s="50">
        <v>38911391</v>
      </c>
      <c r="M176" s="50">
        <v>38911391</v>
      </c>
      <c r="N176" s="50">
        <v>38911391</v>
      </c>
      <c r="O176" s="50">
        <v>38911391</v>
      </c>
      <c r="P176" s="50">
        <v>38911391</v>
      </c>
      <c r="Q176" s="50">
        <v>38911391</v>
      </c>
      <c r="R176" s="50">
        <v>38911391</v>
      </c>
      <c r="S176" s="50">
        <v>38911391</v>
      </c>
      <c r="T176" s="50">
        <v>38911391</v>
      </c>
      <c r="U176" s="50">
        <v>38911391</v>
      </c>
      <c r="V176" s="50">
        <v>38911394</v>
      </c>
      <c r="W176" s="51" t="s">
        <v>207</v>
      </c>
      <c r="X176" s="51" t="s">
        <v>208</v>
      </c>
    </row>
    <row r="177" spans="1:24" s="8" customFormat="1" ht="12" hidden="1" x14ac:dyDescent="0.25">
      <c r="A177" s="99">
        <v>4</v>
      </c>
      <c r="B177" s="107"/>
      <c r="C177" s="118"/>
      <c r="D177" s="47"/>
      <c r="E177" s="46"/>
      <c r="F177" s="48" t="s">
        <v>271</v>
      </c>
      <c r="G177" s="160" t="s">
        <v>272</v>
      </c>
      <c r="H177" s="160"/>
      <c r="I177" s="46"/>
      <c r="J177" s="50">
        <f t="shared" si="29"/>
        <v>183192873</v>
      </c>
      <c r="K177" s="50">
        <f>+K178+K179</f>
        <v>15266073</v>
      </c>
      <c r="L177" s="50">
        <f t="shared" ref="L177:V177" si="34">+L178+L179</f>
        <v>15266073</v>
      </c>
      <c r="M177" s="50">
        <f t="shared" si="34"/>
        <v>15266073</v>
      </c>
      <c r="N177" s="50">
        <f t="shared" si="34"/>
        <v>15266073</v>
      </c>
      <c r="O177" s="50">
        <f t="shared" si="34"/>
        <v>15266073</v>
      </c>
      <c r="P177" s="50">
        <f t="shared" si="34"/>
        <v>15266073</v>
      </c>
      <c r="Q177" s="50">
        <f t="shared" si="34"/>
        <v>15266073</v>
      </c>
      <c r="R177" s="50">
        <f t="shared" si="34"/>
        <v>15266073</v>
      </c>
      <c r="S177" s="50">
        <f t="shared" si="34"/>
        <v>15266073</v>
      </c>
      <c r="T177" s="50">
        <f t="shared" si="34"/>
        <v>15266073</v>
      </c>
      <c r="U177" s="50">
        <f t="shared" si="34"/>
        <v>15266073</v>
      </c>
      <c r="V177" s="50">
        <f t="shared" si="34"/>
        <v>15266070</v>
      </c>
      <c r="W177" s="51" t="s">
        <v>207</v>
      </c>
      <c r="X177" s="51" t="s">
        <v>208</v>
      </c>
    </row>
    <row r="178" spans="1:24" s="10" customFormat="1" ht="11.25" hidden="1" x14ac:dyDescent="0.25">
      <c r="A178" s="100">
        <v>5</v>
      </c>
      <c r="B178" s="108"/>
      <c r="C178" s="119"/>
      <c r="D178" s="53"/>
      <c r="E178" s="84"/>
      <c r="F178" s="85"/>
      <c r="G178" s="72" t="s">
        <v>273</v>
      </c>
      <c r="H178" s="54" t="s">
        <v>274</v>
      </c>
      <c r="I178" s="52"/>
      <c r="J178" s="57">
        <f t="shared" si="29"/>
        <v>48887420</v>
      </c>
      <c r="K178" s="57">
        <v>4073952</v>
      </c>
      <c r="L178" s="57">
        <v>4073952</v>
      </c>
      <c r="M178" s="57">
        <v>4073952</v>
      </c>
      <c r="N178" s="57">
        <v>4073952</v>
      </c>
      <c r="O178" s="57">
        <v>4073952</v>
      </c>
      <c r="P178" s="57">
        <v>4073952</v>
      </c>
      <c r="Q178" s="57">
        <v>4073952</v>
      </c>
      <c r="R178" s="57">
        <v>4073952</v>
      </c>
      <c r="S178" s="57">
        <v>4073952</v>
      </c>
      <c r="T178" s="57">
        <v>4073952</v>
      </c>
      <c r="U178" s="57">
        <v>4073952</v>
      </c>
      <c r="V178" s="57">
        <v>4073948</v>
      </c>
      <c r="W178" s="86" t="s">
        <v>207</v>
      </c>
      <c r="X178" s="86" t="s">
        <v>208</v>
      </c>
    </row>
    <row r="179" spans="1:24" s="10" customFormat="1" ht="22.5" hidden="1" x14ac:dyDescent="0.25">
      <c r="A179" s="100">
        <v>5</v>
      </c>
      <c r="B179" s="108"/>
      <c r="C179" s="119"/>
      <c r="D179" s="53"/>
      <c r="E179" s="84"/>
      <c r="F179" s="85"/>
      <c r="G179" s="72" t="s">
        <v>275</v>
      </c>
      <c r="H179" s="56" t="s">
        <v>276</v>
      </c>
      <c r="I179" s="52"/>
      <c r="J179" s="57">
        <f t="shared" si="29"/>
        <v>134305453</v>
      </c>
      <c r="K179" s="57">
        <v>11192121</v>
      </c>
      <c r="L179" s="57">
        <v>11192121</v>
      </c>
      <c r="M179" s="57">
        <v>11192121</v>
      </c>
      <c r="N179" s="57">
        <v>11192121</v>
      </c>
      <c r="O179" s="57">
        <v>11192121</v>
      </c>
      <c r="P179" s="57">
        <v>11192121</v>
      </c>
      <c r="Q179" s="57">
        <v>11192121</v>
      </c>
      <c r="R179" s="57">
        <v>11192121</v>
      </c>
      <c r="S179" s="57">
        <v>11192121</v>
      </c>
      <c r="T179" s="57">
        <v>11192121</v>
      </c>
      <c r="U179" s="57">
        <v>11192121</v>
      </c>
      <c r="V179" s="57">
        <v>11192122</v>
      </c>
      <c r="W179" s="86" t="s">
        <v>207</v>
      </c>
      <c r="X179" s="86" t="s">
        <v>208</v>
      </c>
    </row>
    <row r="180" spans="1:24" s="6" customFormat="1" ht="12.75" x14ac:dyDescent="0.25">
      <c r="A180" s="97">
        <v>3</v>
      </c>
      <c r="B180" s="105"/>
      <c r="C180" s="115"/>
      <c r="D180" s="73"/>
      <c r="E180" s="64">
        <v>82.006</v>
      </c>
      <c r="F180" s="138" t="s">
        <v>277</v>
      </c>
      <c r="G180" s="138"/>
      <c r="H180" s="138"/>
      <c r="I180" s="45"/>
      <c r="J180" s="37">
        <f t="shared" si="29"/>
        <v>299511659</v>
      </c>
      <c r="K180" s="37">
        <f>SUM(K181:K182)</f>
        <v>31897224</v>
      </c>
      <c r="L180" s="37">
        <f>SUM(L181:L182)</f>
        <v>24326481</v>
      </c>
      <c r="M180" s="37">
        <f t="shared" ref="M180:V180" si="35">SUM(M181:M182)</f>
        <v>24140573</v>
      </c>
      <c r="N180" s="37">
        <f t="shared" si="35"/>
        <v>22462591</v>
      </c>
      <c r="O180" s="37">
        <f t="shared" si="35"/>
        <v>23267613</v>
      </c>
      <c r="P180" s="37">
        <f t="shared" si="35"/>
        <v>22430930</v>
      </c>
      <c r="Q180" s="37">
        <f t="shared" si="35"/>
        <v>23461623</v>
      </c>
      <c r="R180" s="37">
        <f t="shared" si="35"/>
        <v>21273030</v>
      </c>
      <c r="S180" s="37">
        <f t="shared" si="35"/>
        <v>22327394</v>
      </c>
      <c r="T180" s="37">
        <f t="shared" si="35"/>
        <v>22661919</v>
      </c>
      <c r="U180" s="37">
        <f t="shared" si="35"/>
        <v>29275754</v>
      </c>
      <c r="V180" s="34">
        <f t="shared" si="35"/>
        <v>31986527</v>
      </c>
      <c r="W180" s="38" t="s">
        <v>207</v>
      </c>
      <c r="X180" s="38" t="s">
        <v>208</v>
      </c>
    </row>
    <row r="181" spans="1:24" s="8" customFormat="1" ht="13.5" hidden="1" customHeight="1" x14ac:dyDescent="0.25">
      <c r="A181" s="99">
        <v>4</v>
      </c>
      <c r="B181" s="107"/>
      <c r="C181" s="118"/>
      <c r="D181" s="47"/>
      <c r="E181" s="46"/>
      <c r="F181" s="48" t="s">
        <v>278</v>
      </c>
      <c r="G181" s="160" t="s">
        <v>279</v>
      </c>
      <c r="H181" s="160"/>
      <c r="I181" s="46"/>
      <c r="J181" s="50">
        <f t="shared" si="29"/>
        <v>159442183</v>
      </c>
      <c r="K181" s="50">
        <v>16963036</v>
      </c>
      <c r="L181" s="50">
        <v>11892032</v>
      </c>
      <c r="M181" s="50">
        <v>11892032</v>
      </c>
      <c r="N181" s="50">
        <v>11892032</v>
      </c>
      <c r="O181" s="50">
        <v>11892032</v>
      </c>
      <c r="P181" s="50">
        <v>11892032</v>
      </c>
      <c r="Q181" s="50">
        <v>11325744</v>
      </c>
      <c r="R181" s="50">
        <v>11455496</v>
      </c>
      <c r="S181" s="50">
        <v>11325744</v>
      </c>
      <c r="T181" s="50">
        <v>11325744</v>
      </c>
      <c r="U181" s="50">
        <v>17532403</v>
      </c>
      <c r="V181" s="50">
        <v>20053856</v>
      </c>
      <c r="W181" s="51" t="s">
        <v>207</v>
      </c>
      <c r="X181" s="51" t="s">
        <v>208</v>
      </c>
    </row>
    <row r="182" spans="1:24" s="8" customFormat="1" ht="13.5" hidden="1" customHeight="1" x14ac:dyDescent="0.25">
      <c r="A182" s="99">
        <v>4</v>
      </c>
      <c r="B182" s="107"/>
      <c r="C182" s="118"/>
      <c r="D182" s="47"/>
      <c r="E182" s="46"/>
      <c r="F182" s="48" t="s">
        <v>280</v>
      </c>
      <c r="G182" s="160" t="s">
        <v>281</v>
      </c>
      <c r="H182" s="160"/>
      <c r="I182" s="46"/>
      <c r="J182" s="50">
        <f t="shared" si="29"/>
        <v>140069476</v>
      </c>
      <c r="K182" s="50">
        <v>14934188</v>
      </c>
      <c r="L182" s="50">
        <v>12434449</v>
      </c>
      <c r="M182" s="50">
        <v>12248541</v>
      </c>
      <c r="N182" s="50">
        <v>10570559</v>
      </c>
      <c r="O182" s="50">
        <v>11375581</v>
      </c>
      <c r="P182" s="50">
        <v>10538898</v>
      </c>
      <c r="Q182" s="50">
        <v>12135879</v>
      </c>
      <c r="R182" s="50">
        <v>9817534</v>
      </c>
      <c r="S182" s="50">
        <v>11001650</v>
      </c>
      <c r="T182" s="50">
        <v>11336175</v>
      </c>
      <c r="U182" s="50">
        <v>11743351</v>
      </c>
      <c r="V182" s="50">
        <v>11932671</v>
      </c>
      <c r="W182" s="51" t="s">
        <v>207</v>
      </c>
      <c r="X182" s="51" t="s">
        <v>208</v>
      </c>
    </row>
    <row r="183" spans="1:24" s="6" customFormat="1" ht="30" customHeight="1" x14ac:dyDescent="0.25">
      <c r="A183" s="97">
        <v>3</v>
      </c>
      <c r="B183" s="105"/>
      <c r="C183" s="115"/>
      <c r="D183" s="73"/>
      <c r="E183" s="64">
        <v>82.007000000000005</v>
      </c>
      <c r="F183" s="138" t="s">
        <v>282</v>
      </c>
      <c r="G183" s="138"/>
      <c r="H183" s="138"/>
      <c r="I183" s="45"/>
      <c r="J183" s="37">
        <f t="shared" si="29"/>
        <v>235927737</v>
      </c>
      <c r="K183" s="37">
        <v>23592774</v>
      </c>
      <c r="L183" s="37">
        <v>23592774</v>
      </c>
      <c r="M183" s="37">
        <v>23592774</v>
      </c>
      <c r="N183" s="37">
        <v>23592774</v>
      </c>
      <c r="O183" s="37">
        <v>23592774</v>
      </c>
      <c r="P183" s="37">
        <v>23592774</v>
      </c>
      <c r="Q183" s="37">
        <v>23592774</v>
      </c>
      <c r="R183" s="37">
        <v>23592774</v>
      </c>
      <c r="S183" s="37">
        <v>23592774</v>
      </c>
      <c r="T183" s="37">
        <v>23592771</v>
      </c>
      <c r="U183" s="37">
        <v>0</v>
      </c>
      <c r="V183" s="37">
        <v>0</v>
      </c>
      <c r="W183" s="61" t="s">
        <v>207</v>
      </c>
      <c r="X183" s="61" t="s">
        <v>208</v>
      </c>
    </row>
    <row r="184" spans="1:24" s="6" customFormat="1" ht="29.25" customHeight="1" x14ac:dyDescent="0.25">
      <c r="A184" s="97">
        <v>3</v>
      </c>
      <c r="B184" s="105"/>
      <c r="C184" s="115"/>
      <c r="D184" s="73"/>
      <c r="E184" s="64">
        <v>82.007999999999996</v>
      </c>
      <c r="F184" s="138" t="s">
        <v>283</v>
      </c>
      <c r="G184" s="138"/>
      <c r="H184" s="138"/>
      <c r="I184" s="45"/>
      <c r="J184" s="37">
        <f t="shared" si="29"/>
        <v>2601498305</v>
      </c>
      <c r="K184" s="37">
        <v>216791525</v>
      </c>
      <c r="L184" s="37">
        <v>216791525</v>
      </c>
      <c r="M184" s="37">
        <v>216791525</v>
      </c>
      <c r="N184" s="37">
        <v>216791525</v>
      </c>
      <c r="O184" s="37">
        <v>216791525</v>
      </c>
      <c r="P184" s="37">
        <v>216791525</v>
      </c>
      <c r="Q184" s="37">
        <v>216791525</v>
      </c>
      <c r="R184" s="37">
        <v>216791525</v>
      </c>
      <c r="S184" s="37">
        <v>216791525</v>
      </c>
      <c r="T184" s="37">
        <v>216791523</v>
      </c>
      <c r="U184" s="37">
        <v>216791525</v>
      </c>
      <c r="V184" s="37">
        <v>216791532</v>
      </c>
      <c r="W184" s="61" t="s">
        <v>207</v>
      </c>
      <c r="X184" s="61" t="s">
        <v>208</v>
      </c>
    </row>
    <row r="185" spans="1:24" x14ac:dyDescent="0.25">
      <c r="A185" s="95">
        <v>2</v>
      </c>
      <c r="B185" s="103"/>
      <c r="C185" s="114"/>
      <c r="D185" s="42">
        <v>83</v>
      </c>
      <c r="E185" s="141" t="s">
        <v>284</v>
      </c>
      <c r="F185" s="141"/>
      <c r="G185" s="141"/>
      <c r="H185" s="141"/>
      <c r="I185" s="28"/>
      <c r="J185" s="29">
        <f t="shared" si="29"/>
        <v>8705248654</v>
      </c>
      <c r="K185" s="29">
        <f t="shared" ref="K185:V185" si="36">+K186+K217+K218+K219</f>
        <v>725437388</v>
      </c>
      <c r="L185" s="29">
        <f t="shared" si="36"/>
        <v>725437388</v>
      </c>
      <c r="M185" s="29">
        <f t="shared" si="36"/>
        <v>725437388</v>
      </c>
      <c r="N185" s="29">
        <f t="shared" si="36"/>
        <v>725437388</v>
      </c>
      <c r="O185" s="29">
        <f t="shared" si="36"/>
        <v>725437388</v>
      </c>
      <c r="P185" s="29">
        <f t="shared" si="36"/>
        <v>725437388</v>
      </c>
      <c r="Q185" s="29">
        <f t="shared" si="36"/>
        <v>725437388</v>
      </c>
      <c r="R185" s="29">
        <f t="shared" si="36"/>
        <v>725437388</v>
      </c>
      <c r="S185" s="29">
        <f t="shared" si="36"/>
        <v>725437388</v>
      </c>
      <c r="T185" s="29">
        <f t="shared" si="36"/>
        <v>725437388</v>
      </c>
      <c r="U185" s="29">
        <f t="shared" si="36"/>
        <v>725437388</v>
      </c>
      <c r="V185" s="29">
        <f t="shared" si="36"/>
        <v>725437386</v>
      </c>
      <c r="W185" s="30"/>
      <c r="X185" s="30" t="s">
        <v>208</v>
      </c>
    </row>
    <row r="186" spans="1:24" s="6" customFormat="1" ht="12.75" x14ac:dyDescent="0.25">
      <c r="A186" s="97">
        <v>3</v>
      </c>
      <c r="B186" s="105"/>
      <c r="C186" s="115"/>
      <c r="D186" s="67"/>
      <c r="E186" s="44">
        <v>83.001000000000005</v>
      </c>
      <c r="F186" s="143" t="s">
        <v>285</v>
      </c>
      <c r="G186" s="143"/>
      <c r="H186" s="143"/>
      <c r="I186" s="45"/>
      <c r="J186" s="37">
        <f t="shared" si="29"/>
        <v>8705248654</v>
      </c>
      <c r="K186" s="37">
        <f>+K187+K188+K189+K192+K207+K208+K212+K216</f>
        <v>725437388</v>
      </c>
      <c r="L186" s="37">
        <f t="shared" ref="L186:V186" si="37">+L187+L188+L189+L192+L207+L208+L212+L216</f>
        <v>725437388</v>
      </c>
      <c r="M186" s="37">
        <f t="shared" si="37"/>
        <v>725437388</v>
      </c>
      <c r="N186" s="37">
        <f t="shared" si="37"/>
        <v>725437388</v>
      </c>
      <c r="O186" s="37">
        <f t="shared" si="37"/>
        <v>725437388</v>
      </c>
      <c r="P186" s="37">
        <f t="shared" si="37"/>
        <v>725437388</v>
      </c>
      <c r="Q186" s="37">
        <f t="shared" si="37"/>
        <v>725437388</v>
      </c>
      <c r="R186" s="37">
        <f t="shared" si="37"/>
        <v>725437388</v>
      </c>
      <c r="S186" s="37">
        <f t="shared" si="37"/>
        <v>725437388</v>
      </c>
      <c r="T186" s="37">
        <f t="shared" si="37"/>
        <v>725437388</v>
      </c>
      <c r="U186" s="37">
        <f t="shared" si="37"/>
        <v>725437388</v>
      </c>
      <c r="V186" s="37">
        <f t="shared" si="37"/>
        <v>725437386</v>
      </c>
      <c r="W186" s="38" t="s">
        <v>207</v>
      </c>
      <c r="X186" s="38" t="s">
        <v>208</v>
      </c>
    </row>
    <row r="187" spans="1:24" s="8" customFormat="1" ht="12" hidden="1" x14ac:dyDescent="0.25">
      <c r="A187" s="99">
        <v>4</v>
      </c>
      <c r="B187" s="107"/>
      <c r="C187" s="118"/>
      <c r="D187" s="87"/>
      <c r="E187" s="62"/>
      <c r="F187" s="76" t="s">
        <v>286</v>
      </c>
      <c r="G187" s="162" t="s">
        <v>287</v>
      </c>
      <c r="H187" s="162"/>
      <c r="I187" s="46"/>
      <c r="J187" s="50">
        <f t="shared" si="29"/>
        <v>2995318613</v>
      </c>
      <c r="K187" s="50">
        <v>249609884</v>
      </c>
      <c r="L187" s="50">
        <v>249609884</v>
      </c>
      <c r="M187" s="50">
        <v>249609884</v>
      </c>
      <c r="N187" s="50">
        <v>249609884</v>
      </c>
      <c r="O187" s="50">
        <v>249609884</v>
      </c>
      <c r="P187" s="50">
        <v>249609884</v>
      </c>
      <c r="Q187" s="50">
        <v>249609884</v>
      </c>
      <c r="R187" s="50">
        <v>249609884</v>
      </c>
      <c r="S187" s="50">
        <v>249609884</v>
      </c>
      <c r="T187" s="50">
        <v>249609884</v>
      </c>
      <c r="U187" s="50">
        <v>249609884</v>
      </c>
      <c r="V187" s="50">
        <v>249609889</v>
      </c>
      <c r="W187" s="88" t="s">
        <v>207</v>
      </c>
      <c r="X187" s="88" t="s">
        <v>208</v>
      </c>
    </row>
    <row r="188" spans="1:24" s="8" customFormat="1" ht="12" hidden="1" x14ac:dyDescent="0.25">
      <c r="A188" s="99">
        <v>4</v>
      </c>
      <c r="B188" s="107"/>
      <c r="C188" s="118"/>
      <c r="D188" s="87"/>
      <c r="E188" s="62"/>
      <c r="F188" s="76" t="s">
        <v>288</v>
      </c>
      <c r="G188" s="162" t="s">
        <v>289</v>
      </c>
      <c r="H188" s="162"/>
      <c r="I188" s="46"/>
      <c r="J188" s="50">
        <f t="shared" si="29"/>
        <v>4423101276</v>
      </c>
      <c r="K188" s="50">
        <v>368591773</v>
      </c>
      <c r="L188" s="50">
        <v>368591773</v>
      </c>
      <c r="M188" s="50">
        <v>368591773</v>
      </c>
      <c r="N188" s="50">
        <v>368591773</v>
      </c>
      <c r="O188" s="50">
        <v>368591773</v>
      </c>
      <c r="P188" s="50">
        <v>368591773</v>
      </c>
      <c r="Q188" s="50">
        <v>368591773</v>
      </c>
      <c r="R188" s="50">
        <v>368591773</v>
      </c>
      <c r="S188" s="50">
        <v>368591773</v>
      </c>
      <c r="T188" s="50">
        <v>368591773</v>
      </c>
      <c r="U188" s="50">
        <v>368591773</v>
      </c>
      <c r="V188" s="50">
        <v>368591773</v>
      </c>
      <c r="W188" s="88" t="s">
        <v>207</v>
      </c>
      <c r="X188" s="88" t="s">
        <v>208</v>
      </c>
    </row>
    <row r="189" spans="1:24" s="8" customFormat="1" ht="12" hidden="1" x14ac:dyDescent="0.25">
      <c r="A189" s="99">
        <v>4</v>
      </c>
      <c r="B189" s="107"/>
      <c r="C189" s="118"/>
      <c r="D189" s="87"/>
      <c r="E189" s="62"/>
      <c r="F189" s="76" t="s">
        <v>290</v>
      </c>
      <c r="G189" s="162" t="s">
        <v>291</v>
      </c>
      <c r="H189" s="162"/>
      <c r="I189" s="46"/>
      <c r="J189" s="50">
        <f t="shared" si="29"/>
        <v>486471152</v>
      </c>
      <c r="K189" s="50">
        <f>+K190+K191</f>
        <v>40539263</v>
      </c>
      <c r="L189" s="50">
        <f t="shared" ref="L189:V189" si="38">+L190+L191</f>
        <v>40539263</v>
      </c>
      <c r="M189" s="50">
        <f t="shared" si="38"/>
        <v>40539263</v>
      </c>
      <c r="N189" s="50">
        <f t="shared" si="38"/>
        <v>40539263</v>
      </c>
      <c r="O189" s="50">
        <f t="shared" si="38"/>
        <v>40539263</v>
      </c>
      <c r="P189" s="50">
        <f t="shared" si="38"/>
        <v>40539263</v>
      </c>
      <c r="Q189" s="50">
        <f t="shared" si="38"/>
        <v>40539263</v>
      </c>
      <c r="R189" s="50">
        <f t="shared" si="38"/>
        <v>40539263</v>
      </c>
      <c r="S189" s="50">
        <f t="shared" si="38"/>
        <v>40539263</v>
      </c>
      <c r="T189" s="50">
        <f t="shared" si="38"/>
        <v>40539263</v>
      </c>
      <c r="U189" s="50">
        <f t="shared" si="38"/>
        <v>40539263</v>
      </c>
      <c r="V189" s="50">
        <f t="shared" si="38"/>
        <v>40539259</v>
      </c>
      <c r="W189" s="88" t="s">
        <v>207</v>
      </c>
      <c r="X189" s="88" t="s">
        <v>208</v>
      </c>
    </row>
    <row r="190" spans="1:24" s="10" customFormat="1" ht="11.25" hidden="1" x14ac:dyDescent="0.25">
      <c r="A190" s="100">
        <v>5</v>
      </c>
      <c r="B190" s="108"/>
      <c r="C190" s="119"/>
      <c r="D190" s="53"/>
      <c r="E190" s="84"/>
      <c r="F190" s="85"/>
      <c r="G190" s="85" t="s">
        <v>292</v>
      </c>
      <c r="H190" s="54" t="s">
        <v>115</v>
      </c>
      <c r="I190" s="52"/>
      <c r="J190" s="57">
        <f t="shared" si="29"/>
        <v>384283978</v>
      </c>
      <c r="K190" s="57">
        <v>32023665</v>
      </c>
      <c r="L190" s="57">
        <v>32023665</v>
      </c>
      <c r="M190" s="57">
        <v>32023665</v>
      </c>
      <c r="N190" s="57">
        <v>32023665</v>
      </c>
      <c r="O190" s="57">
        <v>32023665</v>
      </c>
      <c r="P190" s="57">
        <v>32023665</v>
      </c>
      <c r="Q190" s="57">
        <v>32023665</v>
      </c>
      <c r="R190" s="57">
        <v>32023665</v>
      </c>
      <c r="S190" s="57">
        <v>32023665</v>
      </c>
      <c r="T190" s="57">
        <v>32023665</v>
      </c>
      <c r="U190" s="57">
        <v>32023665</v>
      </c>
      <c r="V190" s="57">
        <v>32023663</v>
      </c>
      <c r="W190" s="86" t="s">
        <v>207</v>
      </c>
      <c r="X190" s="86" t="s">
        <v>208</v>
      </c>
    </row>
    <row r="191" spans="1:24" s="10" customFormat="1" ht="21.75" hidden="1" customHeight="1" x14ac:dyDescent="0.25">
      <c r="A191" s="100">
        <v>5</v>
      </c>
      <c r="B191" s="108"/>
      <c r="C191" s="119"/>
      <c r="D191" s="53"/>
      <c r="E191" s="84"/>
      <c r="F191" s="85"/>
      <c r="G191" s="85" t="s">
        <v>293</v>
      </c>
      <c r="H191" s="56" t="s">
        <v>294</v>
      </c>
      <c r="I191" s="52"/>
      <c r="J191" s="57">
        <f t="shared" si="29"/>
        <v>102187174</v>
      </c>
      <c r="K191" s="57">
        <v>8515598</v>
      </c>
      <c r="L191" s="57">
        <v>8515598</v>
      </c>
      <c r="M191" s="57">
        <v>8515598</v>
      </c>
      <c r="N191" s="57">
        <v>8515598</v>
      </c>
      <c r="O191" s="57">
        <v>8515598</v>
      </c>
      <c r="P191" s="57">
        <v>8515598</v>
      </c>
      <c r="Q191" s="57">
        <v>8515598</v>
      </c>
      <c r="R191" s="57">
        <v>8515598</v>
      </c>
      <c r="S191" s="57">
        <v>8515598</v>
      </c>
      <c r="T191" s="57">
        <v>8515598</v>
      </c>
      <c r="U191" s="57">
        <v>8515598</v>
      </c>
      <c r="V191" s="57">
        <v>8515596</v>
      </c>
      <c r="W191" s="86" t="s">
        <v>207</v>
      </c>
      <c r="X191" s="86" t="s">
        <v>208</v>
      </c>
    </row>
    <row r="192" spans="1:24" s="8" customFormat="1" ht="12" hidden="1" x14ac:dyDescent="0.25">
      <c r="A192" s="99">
        <v>4</v>
      </c>
      <c r="B192" s="107"/>
      <c r="C192" s="118"/>
      <c r="D192" s="87"/>
      <c r="E192" s="62"/>
      <c r="F192" s="76" t="s">
        <v>295</v>
      </c>
      <c r="G192" s="162" t="s">
        <v>296</v>
      </c>
      <c r="H192" s="162"/>
      <c r="I192" s="46"/>
      <c r="J192" s="50">
        <f t="shared" si="29"/>
        <v>324007008</v>
      </c>
      <c r="K192" s="50">
        <f>SUM(K193:K206)</f>
        <v>27000585</v>
      </c>
      <c r="L192" s="50">
        <f t="shared" ref="L192:V192" si="39">SUM(L193:L206)</f>
        <v>27000585</v>
      </c>
      <c r="M192" s="50">
        <f t="shared" si="39"/>
        <v>27000585</v>
      </c>
      <c r="N192" s="50">
        <f t="shared" si="39"/>
        <v>27000585</v>
      </c>
      <c r="O192" s="50">
        <f t="shared" si="39"/>
        <v>27000585</v>
      </c>
      <c r="P192" s="50">
        <f t="shared" si="39"/>
        <v>27000585</v>
      </c>
      <c r="Q192" s="50">
        <f t="shared" si="39"/>
        <v>27000585</v>
      </c>
      <c r="R192" s="50">
        <f t="shared" si="39"/>
        <v>27000585</v>
      </c>
      <c r="S192" s="50">
        <f t="shared" si="39"/>
        <v>27000585</v>
      </c>
      <c r="T192" s="50">
        <f t="shared" si="39"/>
        <v>27000585</v>
      </c>
      <c r="U192" s="50">
        <f t="shared" si="39"/>
        <v>27000585</v>
      </c>
      <c r="V192" s="50">
        <f t="shared" si="39"/>
        <v>27000573</v>
      </c>
      <c r="W192" s="88" t="s">
        <v>207</v>
      </c>
      <c r="X192" s="88" t="s">
        <v>208</v>
      </c>
    </row>
    <row r="193" spans="1:24" s="10" customFormat="1" ht="22.5" hidden="1" x14ac:dyDescent="0.25">
      <c r="A193" s="100">
        <v>5</v>
      </c>
      <c r="B193" s="108"/>
      <c r="C193" s="119"/>
      <c r="D193" s="53"/>
      <c r="E193" s="84"/>
      <c r="F193" s="85"/>
      <c r="G193" s="85" t="s">
        <v>297</v>
      </c>
      <c r="H193" s="56" t="s">
        <v>183</v>
      </c>
      <c r="I193" s="52"/>
      <c r="J193" s="57">
        <f t="shared" si="29"/>
        <v>71281542</v>
      </c>
      <c r="K193" s="57">
        <v>5940129</v>
      </c>
      <c r="L193" s="57">
        <v>5940129</v>
      </c>
      <c r="M193" s="57">
        <v>5940129</v>
      </c>
      <c r="N193" s="57">
        <v>5940129</v>
      </c>
      <c r="O193" s="57">
        <v>5940129</v>
      </c>
      <c r="P193" s="57">
        <v>5940129</v>
      </c>
      <c r="Q193" s="57">
        <v>5940129</v>
      </c>
      <c r="R193" s="57">
        <v>5940129</v>
      </c>
      <c r="S193" s="57">
        <v>5940129</v>
      </c>
      <c r="T193" s="57">
        <v>5940129</v>
      </c>
      <c r="U193" s="57">
        <v>5940129</v>
      </c>
      <c r="V193" s="57">
        <v>5940123</v>
      </c>
      <c r="W193" s="86" t="s">
        <v>207</v>
      </c>
      <c r="X193" s="86" t="s">
        <v>208</v>
      </c>
    </row>
    <row r="194" spans="1:24" s="10" customFormat="1" ht="22.5" hidden="1" x14ac:dyDescent="0.25">
      <c r="A194" s="100">
        <v>5</v>
      </c>
      <c r="B194" s="108"/>
      <c r="C194" s="119"/>
      <c r="D194" s="53"/>
      <c r="E194" s="84"/>
      <c r="F194" s="85"/>
      <c r="G194" s="85" t="s">
        <v>298</v>
      </c>
      <c r="H194" s="56" t="s">
        <v>177</v>
      </c>
      <c r="I194" s="52"/>
      <c r="J194" s="57">
        <f t="shared" si="29"/>
        <v>38880841</v>
      </c>
      <c r="K194" s="57">
        <v>3240070</v>
      </c>
      <c r="L194" s="57">
        <v>3240070</v>
      </c>
      <c r="M194" s="57">
        <v>3240070</v>
      </c>
      <c r="N194" s="57">
        <v>3240070</v>
      </c>
      <c r="O194" s="57">
        <v>3240070</v>
      </c>
      <c r="P194" s="57">
        <v>3240070</v>
      </c>
      <c r="Q194" s="57">
        <v>3240070</v>
      </c>
      <c r="R194" s="57">
        <v>3240070</v>
      </c>
      <c r="S194" s="57">
        <v>3240070</v>
      </c>
      <c r="T194" s="57">
        <v>3240070</v>
      </c>
      <c r="U194" s="57">
        <v>3240070</v>
      </c>
      <c r="V194" s="57">
        <v>3240071</v>
      </c>
      <c r="W194" s="86" t="s">
        <v>207</v>
      </c>
      <c r="X194" s="86" t="s">
        <v>208</v>
      </c>
    </row>
    <row r="195" spans="1:24" s="10" customFormat="1" ht="22.5" hidden="1" x14ac:dyDescent="0.25">
      <c r="A195" s="100">
        <v>5</v>
      </c>
      <c r="B195" s="108"/>
      <c r="C195" s="119"/>
      <c r="D195" s="53"/>
      <c r="E195" s="84"/>
      <c r="F195" s="85"/>
      <c r="G195" s="85" t="s">
        <v>299</v>
      </c>
      <c r="H195" s="56" t="s">
        <v>300</v>
      </c>
      <c r="I195" s="52"/>
      <c r="J195" s="57">
        <f t="shared" si="29"/>
        <v>35640771</v>
      </c>
      <c r="K195" s="57">
        <v>2970064</v>
      </c>
      <c r="L195" s="57">
        <v>2970064</v>
      </c>
      <c r="M195" s="57">
        <v>2970064</v>
      </c>
      <c r="N195" s="57">
        <v>2970064</v>
      </c>
      <c r="O195" s="57">
        <v>2970064</v>
      </c>
      <c r="P195" s="57">
        <v>2970064</v>
      </c>
      <c r="Q195" s="57">
        <v>2970064</v>
      </c>
      <c r="R195" s="57">
        <v>2970064</v>
      </c>
      <c r="S195" s="57">
        <v>2970064</v>
      </c>
      <c r="T195" s="57">
        <v>2970064</v>
      </c>
      <c r="U195" s="57">
        <v>2970064</v>
      </c>
      <c r="V195" s="57">
        <v>2970067</v>
      </c>
      <c r="W195" s="86" t="s">
        <v>207</v>
      </c>
      <c r="X195" s="86" t="s">
        <v>208</v>
      </c>
    </row>
    <row r="196" spans="1:24" s="10" customFormat="1" ht="22.5" hidden="1" x14ac:dyDescent="0.25">
      <c r="A196" s="100">
        <v>5</v>
      </c>
      <c r="B196" s="108"/>
      <c r="C196" s="119"/>
      <c r="D196" s="53"/>
      <c r="E196" s="84"/>
      <c r="F196" s="85"/>
      <c r="G196" s="85" t="s">
        <v>301</v>
      </c>
      <c r="H196" s="56" t="s">
        <v>189</v>
      </c>
      <c r="I196" s="52"/>
      <c r="J196" s="57">
        <f t="shared" si="29"/>
        <v>32400701</v>
      </c>
      <c r="K196" s="57">
        <v>2700058</v>
      </c>
      <c r="L196" s="57">
        <v>2700058</v>
      </c>
      <c r="M196" s="57">
        <v>2700058</v>
      </c>
      <c r="N196" s="57">
        <v>2700058</v>
      </c>
      <c r="O196" s="57">
        <v>2700058</v>
      </c>
      <c r="P196" s="57">
        <v>2700058</v>
      </c>
      <c r="Q196" s="57">
        <v>2700058</v>
      </c>
      <c r="R196" s="57">
        <v>2700058</v>
      </c>
      <c r="S196" s="57">
        <v>2700058</v>
      </c>
      <c r="T196" s="57">
        <v>2700058</v>
      </c>
      <c r="U196" s="57">
        <v>2700058</v>
      </c>
      <c r="V196" s="57">
        <v>2700063</v>
      </c>
      <c r="W196" s="86" t="s">
        <v>207</v>
      </c>
      <c r="X196" s="86" t="s">
        <v>208</v>
      </c>
    </row>
    <row r="197" spans="1:24" s="10" customFormat="1" ht="22.5" hidden="1" x14ac:dyDescent="0.25">
      <c r="A197" s="100">
        <v>5</v>
      </c>
      <c r="B197" s="108"/>
      <c r="C197" s="119"/>
      <c r="D197" s="53"/>
      <c r="E197" s="84"/>
      <c r="F197" s="85"/>
      <c r="G197" s="85" t="s">
        <v>302</v>
      </c>
      <c r="H197" s="56" t="s">
        <v>179</v>
      </c>
      <c r="I197" s="52"/>
      <c r="J197" s="57">
        <f t="shared" si="29"/>
        <v>25920561</v>
      </c>
      <c r="K197" s="57">
        <v>2160047</v>
      </c>
      <c r="L197" s="57">
        <v>2160047</v>
      </c>
      <c r="M197" s="57">
        <v>2160047</v>
      </c>
      <c r="N197" s="57">
        <v>2160047</v>
      </c>
      <c r="O197" s="57">
        <v>2160047</v>
      </c>
      <c r="P197" s="57">
        <v>2160047</v>
      </c>
      <c r="Q197" s="57">
        <v>2160047</v>
      </c>
      <c r="R197" s="57">
        <v>2160047</v>
      </c>
      <c r="S197" s="57">
        <v>2160047</v>
      </c>
      <c r="T197" s="57">
        <v>2160047</v>
      </c>
      <c r="U197" s="57">
        <v>2160047</v>
      </c>
      <c r="V197" s="57">
        <v>2160044</v>
      </c>
      <c r="W197" s="86" t="s">
        <v>207</v>
      </c>
      <c r="X197" s="86" t="s">
        <v>208</v>
      </c>
    </row>
    <row r="198" spans="1:24" s="10" customFormat="1" ht="22.5" hidden="1" x14ac:dyDescent="0.25">
      <c r="A198" s="100">
        <v>5</v>
      </c>
      <c r="B198" s="108"/>
      <c r="C198" s="119"/>
      <c r="D198" s="53"/>
      <c r="E198" s="84"/>
      <c r="F198" s="85"/>
      <c r="G198" s="85" t="s">
        <v>303</v>
      </c>
      <c r="H198" s="56" t="s">
        <v>187</v>
      </c>
      <c r="I198" s="52"/>
      <c r="J198" s="57">
        <f t="shared" si="29"/>
        <v>25920561</v>
      </c>
      <c r="K198" s="57">
        <v>2160047</v>
      </c>
      <c r="L198" s="57">
        <v>2160047</v>
      </c>
      <c r="M198" s="57">
        <v>2160047</v>
      </c>
      <c r="N198" s="57">
        <v>2160047</v>
      </c>
      <c r="O198" s="57">
        <v>2160047</v>
      </c>
      <c r="P198" s="57">
        <v>2160047</v>
      </c>
      <c r="Q198" s="57">
        <v>2160047</v>
      </c>
      <c r="R198" s="57">
        <v>2160047</v>
      </c>
      <c r="S198" s="57">
        <v>2160047</v>
      </c>
      <c r="T198" s="57">
        <v>2160047</v>
      </c>
      <c r="U198" s="57">
        <v>2160047</v>
      </c>
      <c r="V198" s="57">
        <v>2160044</v>
      </c>
      <c r="W198" s="86" t="s">
        <v>207</v>
      </c>
      <c r="X198" s="86" t="s">
        <v>208</v>
      </c>
    </row>
    <row r="199" spans="1:24" s="10" customFormat="1" ht="22.5" hidden="1" x14ac:dyDescent="0.25">
      <c r="A199" s="100"/>
      <c r="B199" s="108"/>
      <c r="C199" s="119"/>
      <c r="D199" s="53"/>
      <c r="E199" s="84"/>
      <c r="F199" s="85"/>
      <c r="G199" s="85" t="s">
        <v>304</v>
      </c>
      <c r="H199" s="56" t="s">
        <v>163</v>
      </c>
      <c r="I199" s="52"/>
      <c r="J199" s="57">
        <f t="shared" si="29"/>
        <v>22680491</v>
      </c>
      <c r="K199" s="57">
        <v>1890041</v>
      </c>
      <c r="L199" s="57">
        <v>1890041</v>
      </c>
      <c r="M199" s="57">
        <v>1890041</v>
      </c>
      <c r="N199" s="57">
        <v>1890041</v>
      </c>
      <c r="O199" s="57">
        <v>1890041</v>
      </c>
      <c r="P199" s="57">
        <v>1890041</v>
      </c>
      <c r="Q199" s="57">
        <v>1890041</v>
      </c>
      <c r="R199" s="57">
        <v>1890041</v>
      </c>
      <c r="S199" s="57">
        <v>1890041</v>
      </c>
      <c r="T199" s="57">
        <v>1890041</v>
      </c>
      <c r="U199" s="57">
        <v>1890041</v>
      </c>
      <c r="V199" s="57">
        <v>1890040</v>
      </c>
      <c r="W199" s="86" t="s">
        <v>207</v>
      </c>
      <c r="X199" s="86" t="s">
        <v>208</v>
      </c>
    </row>
    <row r="200" spans="1:24" s="10" customFormat="1" ht="22.5" hidden="1" x14ac:dyDescent="0.25">
      <c r="A200" s="100">
        <v>5</v>
      </c>
      <c r="B200" s="108"/>
      <c r="C200" s="119"/>
      <c r="D200" s="53"/>
      <c r="E200" s="84"/>
      <c r="F200" s="85"/>
      <c r="G200" s="85" t="s">
        <v>305</v>
      </c>
      <c r="H200" s="56" t="s">
        <v>171</v>
      </c>
      <c r="I200" s="52"/>
      <c r="J200" s="57">
        <f t="shared" si="29"/>
        <v>16200350</v>
      </c>
      <c r="K200" s="57">
        <v>1350029</v>
      </c>
      <c r="L200" s="57">
        <v>1350029</v>
      </c>
      <c r="M200" s="57">
        <v>1350029</v>
      </c>
      <c r="N200" s="57">
        <v>1350029</v>
      </c>
      <c r="O200" s="57">
        <v>1350029</v>
      </c>
      <c r="P200" s="57">
        <v>1350029</v>
      </c>
      <c r="Q200" s="57">
        <v>1350029</v>
      </c>
      <c r="R200" s="57">
        <v>1350029</v>
      </c>
      <c r="S200" s="57">
        <v>1350029</v>
      </c>
      <c r="T200" s="57">
        <v>1350029</v>
      </c>
      <c r="U200" s="57">
        <v>1350029</v>
      </c>
      <c r="V200" s="57">
        <v>1350031</v>
      </c>
      <c r="W200" s="86" t="s">
        <v>207</v>
      </c>
      <c r="X200" s="86" t="s">
        <v>208</v>
      </c>
    </row>
    <row r="201" spans="1:24" s="10" customFormat="1" ht="33.75" hidden="1" x14ac:dyDescent="0.25">
      <c r="A201" s="100">
        <v>5</v>
      </c>
      <c r="B201" s="108"/>
      <c r="C201" s="119"/>
      <c r="D201" s="53"/>
      <c r="E201" s="84"/>
      <c r="F201" s="85"/>
      <c r="G201" s="85" t="s">
        <v>306</v>
      </c>
      <c r="H201" s="56" t="s">
        <v>307</v>
      </c>
      <c r="I201" s="52"/>
      <c r="J201" s="57">
        <f t="shared" si="29"/>
        <v>12960280</v>
      </c>
      <c r="K201" s="57">
        <v>1080023</v>
      </c>
      <c r="L201" s="57">
        <v>1080023</v>
      </c>
      <c r="M201" s="57">
        <v>1080023</v>
      </c>
      <c r="N201" s="57">
        <v>1080023</v>
      </c>
      <c r="O201" s="57">
        <v>1080023</v>
      </c>
      <c r="P201" s="57">
        <v>1080023</v>
      </c>
      <c r="Q201" s="57">
        <v>1080023</v>
      </c>
      <c r="R201" s="57">
        <v>1080023</v>
      </c>
      <c r="S201" s="57">
        <v>1080023</v>
      </c>
      <c r="T201" s="57">
        <v>1080023</v>
      </c>
      <c r="U201" s="57">
        <v>1080023</v>
      </c>
      <c r="V201" s="57">
        <v>1080027</v>
      </c>
      <c r="W201" s="86" t="s">
        <v>207</v>
      </c>
      <c r="X201" s="86" t="s">
        <v>208</v>
      </c>
    </row>
    <row r="202" spans="1:24" s="10" customFormat="1" ht="12" hidden="1" customHeight="1" x14ac:dyDescent="0.25">
      <c r="A202" s="100">
        <v>5</v>
      </c>
      <c r="B202" s="108"/>
      <c r="C202" s="119"/>
      <c r="D202" s="53"/>
      <c r="E202" s="84"/>
      <c r="F202" s="85"/>
      <c r="G202" s="85" t="s">
        <v>308</v>
      </c>
      <c r="H202" s="56" t="s">
        <v>309</v>
      </c>
      <c r="I202" s="52"/>
      <c r="J202" s="57">
        <f t="shared" si="29"/>
        <v>12960280</v>
      </c>
      <c r="K202" s="57">
        <v>1080023</v>
      </c>
      <c r="L202" s="57">
        <v>1080023</v>
      </c>
      <c r="M202" s="57">
        <v>1080023</v>
      </c>
      <c r="N202" s="57">
        <v>1080023</v>
      </c>
      <c r="O202" s="57">
        <v>1080023</v>
      </c>
      <c r="P202" s="57">
        <v>1080023</v>
      </c>
      <c r="Q202" s="57">
        <v>1080023</v>
      </c>
      <c r="R202" s="57">
        <v>1080023</v>
      </c>
      <c r="S202" s="57">
        <v>1080023</v>
      </c>
      <c r="T202" s="57">
        <v>1080023</v>
      </c>
      <c r="U202" s="57">
        <v>1080023</v>
      </c>
      <c r="V202" s="57">
        <v>1080027</v>
      </c>
      <c r="W202" s="86" t="s">
        <v>207</v>
      </c>
      <c r="X202" s="86" t="s">
        <v>208</v>
      </c>
    </row>
    <row r="203" spans="1:24" s="10" customFormat="1" ht="22.5" hidden="1" x14ac:dyDescent="0.25">
      <c r="A203" s="100">
        <v>5</v>
      </c>
      <c r="B203" s="108"/>
      <c r="C203" s="119"/>
      <c r="D203" s="53"/>
      <c r="E203" s="84"/>
      <c r="F203" s="85"/>
      <c r="G203" s="85" t="s">
        <v>310</v>
      </c>
      <c r="H203" s="56" t="s">
        <v>169</v>
      </c>
      <c r="I203" s="52"/>
      <c r="J203" s="57">
        <f t="shared" si="29"/>
        <v>9720210</v>
      </c>
      <c r="K203" s="57">
        <v>810018</v>
      </c>
      <c r="L203" s="57">
        <v>810018</v>
      </c>
      <c r="M203" s="57">
        <v>810018</v>
      </c>
      <c r="N203" s="57">
        <v>810018</v>
      </c>
      <c r="O203" s="57">
        <v>810018</v>
      </c>
      <c r="P203" s="57">
        <v>810018</v>
      </c>
      <c r="Q203" s="57">
        <v>810018</v>
      </c>
      <c r="R203" s="57">
        <v>810018</v>
      </c>
      <c r="S203" s="57">
        <v>810018</v>
      </c>
      <c r="T203" s="57">
        <v>810018</v>
      </c>
      <c r="U203" s="57">
        <v>810018</v>
      </c>
      <c r="V203" s="57">
        <v>810012</v>
      </c>
      <c r="W203" s="86" t="s">
        <v>207</v>
      </c>
      <c r="X203" s="86" t="s">
        <v>208</v>
      </c>
    </row>
    <row r="204" spans="1:24" s="10" customFormat="1" ht="22.5" hidden="1" x14ac:dyDescent="0.25">
      <c r="A204" s="100">
        <v>5</v>
      </c>
      <c r="B204" s="108"/>
      <c r="C204" s="119"/>
      <c r="D204" s="53"/>
      <c r="E204" s="84"/>
      <c r="F204" s="85"/>
      <c r="G204" s="85" t="s">
        <v>311</v>
      </c>
      <c r="H204" s="56" t="s">
        <v>173</v>
      </c>
      <c r="I204" s="52"/>
      <c r="J204" s="57">
        <f t="shared" si="29"/>
        <v>9720210</v>
      </c>
      <c r="K204" s="57">
        <v>810018</v>
      </c>
      <c r="L204" s="57">
        <v>810018</v>
      </c>
      <c r="M204" s="57">
        <v>810018</v>
      </c>
      <c r="N204" s="57">
        <v>810018</v>
      </c>
      <c r="O204" s="57">
        <v>810018</v>
      </c>
      <c r="P204" s="57">
        <v>810018</v>
      </c>
      <c r="Q204" s="57">
        <v>810018</v>
      </c>
      <c r="R204" s="57">
        <v>810018</v>
      </c>
      <c r="S204" s="57">
        <v>810018</v>
      </c>
      <c r="T204" s="57">
        <v>810018</v>
      </c>
      <c r="U204" s="57">
        <v>810018</v>
      </c>
      <c r="V204" s="57">
        <v>810012</v>
      </c>
      <c r="W204" s="86" t="s">
        <v>207</v>
      </c>
      <c r="X204" s="86" t="s">
        <v>208</v>
      </c>
    </row>
    <row r="205" spans="1:24" s="10" customFormat="1" ht="22.5" hidden="1" x14ac:dyDescent="0.25">
      <c r="A205" s="100">
        <v>5</v>
      </c>
      <c r="B205" s="108"/>
      <c r="C205" s="119"/>
      <c r="D205" s="53"/>
      <c r="E205" s="84"/>
      <c r="F205" s="85"/>
      <c r="G205" s="85" t="s">
        <v>312</v>
      </c>
      <c r="H205" s="56" t="s">
        <v>181</v>
      </c>
      <c r="I205" s="52"/>
      <c r="J205" s="57">
        <f t="shared" si="29"/>
        <v>6480140</v>
      </c>
      <c r="K205" s="57">
        <v>540012</v>
      </c>
      <c r="L205" s="57">
        <v>540012</v>
      </c>
      <c r="M205" s="57">
        <v>540012</v>
      </c>
      <c r="N205" s="57">
        <v>540012</v>
      </c>
      <c r="O205" s="57">
        <v>540012</v>
      </c>
      <c r="P205" s="57">
        <v>540012</v>
      </c>
      <c r="Q205" s="57">
        <v>540012</v>
      </c>
      <c r="R205" s="57">
        <v>540012</v>
      </c>
      <c r="S205" s="57">
        <v>540012</v>
      </c>
      <c r="T205" s="57">
        <v>540012</v>
      </c>
      <c r="U205" s="57">
        <v>540012</v>
      </c>
      <c r="V205" s="57">
        <v>540008</v>
      </c>
      <c r="W205" s="86" t="s">
        <v>207</v>
      </c>
      <c r="X205" s="86" t="s">
        <v>208</v>
      </c>
    </row>
    <row r="206" spans="1:24" s="10" customFormat="1" ht="33.75" hidden="1" x14ac:dyDescent="0.25">
      <c r="A206" s="100">
        <v>5</v>
      </c>
      <c r="B206" s="108"/>
      <c r="C206" s="119"/>
      <c r="D206" s="53"/>
      <c r="E206" s="84"/>
      <c r="F206" s="85"/>
      <c r="G206" s="85" t="s">
        <v>313</v>
      </c>
      <c r="H206" s="56" t="s">
        <v>175</v>
      </c>
      <c r="I206" s="52"/>
      <c r="J206" s="57">
        <f t="shared" si="29"/>
        <v>3240070</v>
      </c>
      <c r="K206" s="57">
        <v>270006</v>
      </c>
      <c r="L206" s="57">
        <v>270006</v>
      </c>
      <c r="M206" s="57">
        <v>270006</v>
      </c>
      <c r="N206" s="57">
        <v>270006</v>
      </c>
      <c r="O206" s="57">
        <v>270006</v>
      </c>
      <c r="P206" s="57">
        <v>270006</v>
      </c>
      <c r="Q206" s="57">
        <v>270006</v>
      </c>
      <c r="R206" s="57">
        <v>270006</v>
      </c>
      <c r="S206" s="57">
        <v>270006</v>
      </c>
      <c r="T206" s="57">
        <v>270006</v>
      </c>
      <c r="U206" s="57">
        <v>270006</v>
      </c>
      <c r="V206" s="57">
        <v>270004</v>
      </c>
      <c r="W206" s="86" t="s">
        <v>207</v>
      </c>
      <c r="X206" s="86" t="s">
        <v>208</v>
      </c>
    </row>
    <row r="207" spans="1:24" s="8" customFormat="1" ht="25.5" hidden="1" customHeight="1" x14ac:dyDescent="0.25">
      <c r="A207" s="99">
        <v>4</v>
      </c>
      <c r="B207" s="107"/>
      <c r="C207" s="118"/>
      <c r="D207" s="87"/>
      <c r="E207" s="62"/>
      <c r="F207" s="76" t="s">
        <v>314</v>
      </c>
      <c r="G207" s="162" t="s">
        <v>315</v>
      </c>
      <c r="H207" s="162"/>
      <c r="I207" s="46"/>
      <c r="J207" s="50">
        <f t="shared" si="29"/>
        <v>284150500</v>
      </c>
      <c r="K207" s="50">
        <v>23679208</v>
      </c>
      <c r="L207" s="50">
        <v>23679208</v>
      </c>
      <c r="M207" s="50">
        <v>23679208</v>
      </c>
      <c r="N207" s="50">
        <v>23679208</v>
      </c>
      <c r="O207" s="50">
        <v>23679208</v>
      </c>
      <c r="P207" s="50">
        <v>23679208</v>
      </c>
      <c r="Q207" s="50">
        <v>23679208</v>
      </c>
      <c r="R207" s="50">
        <v>23679208</v>
      </c>
      <c r="S207" s="50">
        <v>23679208</v>
      </c>
      <c r="T207" s="50">
        <v>23679208</v>
      </c>
      <c r="U207" s="50">
        <v>23679208</v>
      </c>
      <c r="V207" s="50">
        <v>23679212</v>
      </c>
      <c r="W207" s="88" t="s">
        <v>207</v>
      </c>
      <c r="X207" s="88" t="s">
        <v>208</v>
      </c>
    </row>
    <row r="208" spans="1:24" s="8" customFormat="1" ht="12" hidden="1" x14ac:dyDescent="0.25">
      <c r="A208" s="99">
        <v>4</v>
      </c>
      <c r="B208" s="107"/>
      <c r="C208" s="118"/>
      <c r="D208" s="87"/>
      <c r="E208" s="62"/>
      <c r="F208" s="76" t="s">
        <v>316</v>
      </c>
      <c r="G208" s="162" t="s">
        <v>317</v>
      </c>
      <c r="H208" s="162"/>
      <c r="I208" s="46"/>
      <c r="J208" s="50">
        <f t="shared" si="29"/>
        <v>117017726</v>
      </c>
      <c r="K208" s="50">
        <f>+K209+K210+K211</f>
        <v>9751477</v>
      </c>
      <c r="L208" s="50">
        <f t="shared" ref="L208:V208" si="40">+L209+L210+L211</f>
        <v>9751477</v>
      </c>
      <c r="M208" s="50">
        <f t="shared" si="40"/>
        <v>9751477</v>
      </c>
      <c r="N208" s="50">
        <f t="shared" si="40"/>
        <v>9751477</v>
      </c>
      <c r="O208" s="50">
        <f t="shared" si="40"/>
        <v>9751477</v>
      </c>
      <c r="P208" s="50">
        <f t="shared" si="40"/>
        <v>9751477</v>
      </c>
      <c r="Q208" s="50">
        <f t="shared" si="40"/>
        <v>9751477</v>
      </c>
      <c r="R208" s="50">
        <f t="shared" si="40"/>
        <v>9751477</v>
      </c>
      <c r="S208" s="50">
        <f t="shared" si="40"/>
        <v>9751477</v>
      </c>
      <c r="T208" s="50">
        <f t="shared" si="40"/>
        <v>9751477</v>
      </c>
      <c r="U208" s="50">
        <f t="shared" si="40"/>
        <v>9751477</v>
      </c>
      <c r="V208" s="50">
        <f t="shared" si="40"/>
        <v>9751479</v>
      </c>
      <c r="W208" s="88" t="s">
        <v>207</v>
      </c>
      <c r="X208" s="88" t="s">
        <v>208</v>
      </c>
    </row>
    <row r="209" spans="1:24" s="10" customFormat="1" ht="45" hidden="1" x14ac:dyDescent="0.25">
      <c r="A209" s="100">
        <v>5</v>
      </c>
      <c r="B209" s="108"/>
      <c r="C209" s="119"/>
      <c r="D209" s="53"/>
      <c r="E209" s="84"/>
      <c r="F209" s="85"/>
      <c r="G209" s="85" t="s">
        <v>318</v>
      </c>
      <c r="H209" s="56" t="s">
        <v>319</v>
      </c>
      <c r="I209" s="52"/>
      <c r="J209" s="57">
        <f t="shared" si="29"/>
        <v>66700104</v>
      </c>
      <c r="K209" s="57">
        <v>5558342</v>
      </c>
      <c r="L209" s="57">
        <v>5558342</v>
      </c>
      <c r="M209" s="57">
        <v>5558342</v>
      </c>
      <c r="N209" s="57">
        <v>5558342</v>
      </c>
      <c r="O209" s="57">
        <v>5558342</v>
      </c>
      <c r="P209" s="57">
        <v>5558342</v>
      </c>
      <c r="Q209" s="57">
        <v>5558342</v>
      </c>
      <c r="R209" s="57">
        <v>5558342</v>
      </c>
      <c r="S209" s="57">
        <v>5558342</v>
      </c>
      <c r="T209" s="57">
        <v>5558342</v>
      </c>
      <c r="U209" s="57">
        <v>5558342</v>
      </c>
      <c r="V209" s="57">
        <v>5558342</v>
      </c>
      <c r="W209" s="86" t="s">
        <v>207</v>
      </c>
      <c r="X209" s="86" t="s">
        <v>208</v>
      </c>
    </row>
    <row r="210" spans="1:24" s="10" customFormat="1" ht="45" hidden="1" x14ac:dyDescent="0.25">
      <c r="A210" s="100">
        <v>5</v>
      </c>
      <c r="B210" s="108"/>
      <c r="C210" s="119"/>
      <c r="D210" s="53"/>
      <c r="E210" s="84"/>
      <c r="F210" s="85"/>
      <c r="G210" s="85" t="s">
        <v>320</v>
      </c>
      <c r="H210" s="56" t="s">
        <v>321</v>
      </c>
      <c r="I210" s="52"/>
      <c r="J210" s="57">
        <f t="shared" si="29"/>
        <v>46807090</v>
      </c>
      <c r="K210" s="57">
        <v>3900591</v>
      </c>
      <c r="L210" s="57">
        <v>3900591</v>
      </c>
      <c r="M210" s="57">
        <v>3900591</v>
      </c>
      <c r="N210" s="57">
        <v>3900591</v>
      </c>
      <c r="O210" s="57">
        <v>3900591</v>
      </c>
      <c r="P210" s="57">
        <v>3900591</v>
      </c>
      <c r="Q210" s="57">
        <v>3900591</v>
      </c>
      <c r="R210" s="57">
        <v>3900591</v>
      </c>
      <c r="S210" s="57">
        <v>3900591</v>
      </c>
      <c r="T210" s="57">
        <v>3900591</v>
      </c>
      <c r="U210" s="57">
        <v>3900591</v>
      </c>
      <c r="V210" s="57">
        <v>3900589</v>
      </c>
      <c r="W210" s="86" t="s">
        <v>207</v>
      </c>
      <c r="X210" s="86" t="s">
        <v>208</v>
      </c>
    </row>
    <row r="211" spans="1:24" s="10" customFormat="1" ht="33.75" hidden="1" x14ac:dyDescent="0.25">
      <c r="A211" s="100">
        <v>5</v>
      </c>
      <c r="B211" s="108"/>
      <c r="C211" s="119"/>
      <c r="D211" s="53"/>
      <c r="E211" s="84"/>
      <c r="F211" s="85"/>
      <c r="G211" s="85" t="s">
        <v>322</v>
      </c>
      <c r="H211" s="56" t="s">
        <v>323</v>
      </c>
      <c r="I211" s="52"/>
      <c r="J211" s="57">
        <f t="shared" si="29"/>
        <v>3510532</v>
      </c>
      <c r="K211" s="57">
        <v>292544</v>
      </c>
      <c r="L211" s="57">
        <v>292544</v>
      </c>
      <c r="M211" s="57">
        <v>292544</v>
      </c>
      <c r="N211" s="57">
        <v>292544</v>
      </c>
      <c r="O211" s="57">
        <v>292544</v>
      </c>
      <c r="P211" s="57">
        <v>292544</v>
      </c>
      <c r="Q211" s="57">
        <v>292544</v>
      </c>
      <c r="R211" s="57">
        <v>292544</v>
      </c>
      <c r="S211" s="57">
        <v>292544</v>
      </c>
      <c r="T211" s="57">
        <v>292544</v>
      </c>
      <c r="U211" s="57">
        <v>292544</v>
      </c>
      <c r="V211" s="57">
        <v>292548</v>
      </c>
      <c r="W211" s="86" t="s">
        <v>207</v>
      </c>
      <c r="X211" s="86" t="s">
        <v>208</v>
      </c>
    </row>
    <row r="212" spans="1:24" s="8" customFormat="1" ht="12" hidden="1" x14ac:dyDescent="0.25">
      <c r="A212" s="99">
        <v>4</v>
      </c>
      <c r="B212" s="107"/>
      <c r="C212" s="118"/>
      <c r="D212" s="87"/>
      <c r="E212" s="62"/>
      <c r="F212" s="76" t="s">
        <v>324</v>
      </c>
      <c r="G212" s="162" t="s">
        <v>325</v>
      </c>
      <c r="H212" s="162"/>
      <c r="I212" s="46"/>
      <c r="J212" s="50">
        <f t="shared" si="29"/>
        <v>49802262</v>
      </c>
      <c r="K212" s="50">
        <f t="shared" ref="K212:V212" si="41">+K214+K213+K215</f>
        <v>4150188</v>
      </c>
      <c r="L212" s="50">
        <f t="shared" si="41"/>
        <v>4150188</v>
      </c>
      <c r="M212" s="50">
        <f t="shared" si="41"/>
        <v>4150188</v>
      </c>
      <c r="N212" s="50">
        <f t="shared" si="41"/>
        <v>4150188</v>
      </c>
      <c r="O212" s="50">
        <f t="shared" si="41"/>
        <v>4150188</v>
      </c>
      <c r="P212" s="50">
        <f t="shared" si="41"/>
        <v>4150188</v>
      </c>
      <c r="Q212" s="50">
        <f t="shared" si="41"/>
        <v>4150188</v>
      </c>
      <c r="R212" s="50">
        <f t="shared" si="41"/>
        <v>4150188</v>
      </c>
      <c r="S212" s="50">
        <f t="shared" si="41"/>
        <v>4150188</v>
      </c>
      <c r="T212" s="50">
        <f t="shared" si="41"/>
        <v>4150188</v>
      </c>
      <c r="U212" s="50">
        <f t="shared" si="41"/>
        <v>4150188</v>
      </c>
      <c r="V212" s="50">
        <f t="shared" si="41"/>
        <v>4150194</v>
      </c>
      <c r="W212" s="88" t="s">
        <v>207</v>
      </c>
      <c r="X212" s="88" t="s">
        <v>208</v>
      </c>
    </row>
    <row r="213" spans="1:24" s="10" customFormat="1" ht="12" hidden="1" customHeight="1" x14ac:dyDescent="0.25">
      <c r="A213" s="100"/>
      <c r="B213" s="108"/>
      <c r="C213" s="119"/>
      <c r="D213" s="53"/>
      <c r="E213" s="84"/>
      <c r="F213" s="85"/>
      <c r="G213" s="85" t="s">
        <v>326</v>
      </c>
      <c r="H213" s="56" t="s">
        <v>289</v>
      </c>
      <c r="I213" s="52"/>
      <c r="J213" s="50">
        <f>SUM(K213:V213)</f>
        <v>21757527</v>
      </c>
      <c r="K213" s="57">
        <v>1813127</v>
      </c>
      <c r="L213" s="57">
        <v>1813127</v>
      </c>
      <c r="M213" s="57">
        <v>1813127</v>
      </c>
      <c r="N213" s="57">
        <v>1813127</v>
      </c>
      <c r="O213" s="57">
        <v>1813127</v>
      </c>
      <c r="P213" s="57">
        <v>1813127</v>
      </c>
      <c r="Q213" s="57">
        <v>1813127</v>
      </c>
      <c r="R213" s="57">
        <v>1813127</v>
      </c>
      <c r="S213" s="57">
        <v>1813127</v>
      </c>
      <c r="T213" s="57">
        <v>1813127</v>
      </c>
      <c r="U213" s="57">
        <v>1813127</v>
      </c>
      <c r="V213" s="57">
        <v>1813130</v>
      </c>
      <c r="W213" s="86" t="s">
        <v>207</v>
      </c>
      <c r="X213" s="86" t="s">
        <v>208</v>
      </c>
    </row>
    <row r="214" spans="1:24" s="10" customFormat="1" ht="12" hidden="1" x14ac:dyDescent="0.25">
      <c r="A214" s="100"/>
      <c r="B214" s="108"/>
      <c r="C214" s="119"/>
      <c r="D214" s="53"/>
      <c r="E214" s="84"/>
      <c r="F214" s="85"/>
      <c r="G214" s="85" t="s">
        <v>327</v>
      </c>
      <c r="H214" s="56" t="s">
        <v>88</v>
      </c>
      <c r="I214" s="52"/>
      <c r="J214" s="50">
        <f t="shared" si="29"/>
        <v>18797043</v>
      </c>
      <c r="K214" s="57">
        <v>1566420</v>
      </c>
      <c r="L214" s="57">
        <v>1566420</v>
      </c>
      <c r="M214" s="57">
        <v>1566420</v>
      </c>
      <c r="N214" s="57">
        <v>1566420</v>
      </c>
      <c r="O214" s="57">
        <v>1566420</v>
      </c>
      <c r="P214" s="57">
        <v>1566420</v>
      </c>
      <c r="Q214" s="57">
        <v>1566420</v>
      </c>
      <c r="R214" s="57">
        <v>1566420</v>
      </c>
      <c r="S214" s="57">
        <v>1566420</v>
      </c>
      <c r="T214" s="57">
        <v>1566420</v>
      </c>
      <c r="U214" s="57">
        <v>1566420</v>
      </c>
      <c r="V214" s="57">
        <v>1566423</v>
      </c>
      <c r="W214" s="86" t="s">
        <v>207</v>
      </c>
      <c r="X214" s="86" t="s">
        <v>208</v>
      </c>
    </row>
    <row r="215" spans="1:24" s="10" customFormat="1" ht="12" hidden="1" x14ac:dyDescent="0.25">
      <c r="A215" s="100"/>
      <c r="B215" s="108"/>
      <c r="C215" s="119"/>
      <c r="D215" s="53"/>
      <c r="E215" s="84"/>
      <c r="F215" s="85"/>
      <c r="G215" s="85" t="s">
        <v>328</v>
      </c>
      <c r="H215" s="56" t="s">
        <v>329</v>
      </c>
      <c r="I215" s="52"/>
      <c r="J215" s="50">
        <f t="shared" si="29"/>
        <v>9247692</v>
      </c>
      <c r="K215" s="57">
        <v>770641</v>
      </c>
      <c r="L215" s="57">
        <v>770641</v>
      </c>
      <c r="M215" s="57">
        <v>770641</v>
      </c>
      <c r="N215" s="57">
        <v>770641</v>
      </c>
      <c r="O215" s="57">
        <v>770641</v>
      </c>
      <c r="P215" s="57">
        <v>770641</v>
      </c>
      <c r="Q215" s="57">
        <v>770641</v>
      </c>
      <c r="R215" s="57">
        <v>770641</v>
      </c>
      <c r="S215" s="57">
        <v>770641</v>
      </c>
      <c r="T215" s="57">
        <v>770641</v>
      </c>
      <c r="U215" s="57">
        <v>770641</v>
      </c>
      <c r="V215" s="57">
        <v>770641</v>
      </c>
      <c r="W215" s="86" t="s">
        <v>207</v>
      </c>
      <c r="X215" s="86" t="s">
        <v>208</v>
      </c>
    </row>
    <row r="216" spans="1:24" s="8" customFormat="1" ht="12" hidden="1" x14ac:dyDescent="0.25">
      <c r="A216" s="99">
        <v>4</v>
      </c>
      <c r="B216" s="107"/>
      <c r="C216" s="118"/>
      <c r="D216" s="87"/>
      <c r="E216" s="62"/>
      <c r="F216" s="76" t="s">
        <v>330</v>
      </c>
      <c r="G216" s="162" t="s">
        <v>331</v>
      </c>
      <c r="H216" s="162"/>
      <c r="I216" s="46"/>
      <c r="J216" s="50">
        <f t="shared" si="29"/>
        <v>25380117</v>
      </c>
      <c r="K216" s="50">
        <v>2115010</v>
      </c>
      <c r="L216" s="50">
        <v>2115010</v>
      </c>
      <c r="M216" s="50">
        <v>2115010</v>
      </c>
      <c r="N216" s="50">
        <v>2115010</v>
      </c>
      <c r="O216" s="50">
        <v>2115010</v>
      </c>
      <c r="P216" s="50">
        <v>2115010</v>
      </c>
      <c r="Q216" s="50">
        <v>2115010</v>
      </c>
      <c r="R216" s="50">
        <v>2115010</v>
      </c>
      <c r="S216" s="50">
        <v>2115010</v>
      </c>
      <c r="T216" s="50">
        <v>2115010</v>
      </c>
      <c r="U216" s="50">
        <v>2115010</v>
      </c>
      <c r="V216" s="50">
        <v>2115007</v>
      </c>
      <c r="W216" s="88" t="s">
        <v>207</v>
      </c>
      <c r="X216" s="88" t="s">
        <v>208</v>
      </c>
    </row>
    <row r="217" spans="1:24" s="6" customFormat="1" ht="25.5" x14ac:dyDescent="0.25">
      <c r="A217" s="97">
        <v>3</v>
      </c>
      <c r="B217" s="105"/>
      <c r="C217" s="115"/>
      <c r="D217" s="67"/>
      <c r="E217" s="44">
        <v>83.001999999999995</v>
      </c>
      <c r="F217" s="143" t="s">
        <v>332</v>
      </c>
      <c r="G217" s="143"/>
      <c r="H217" s="143"/>
      <c r="I217" s="45"/>
      <c r="J217" s="37">
        <f t="shared" si="29"/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77" t="s">
        <v>211</v>
      </c>
      <c r="X217" s="38" t="s">
        <v>21</v>
      </c>
    </row>
    <row r="218" spans="1:24" s="6" customFormat="1" ht="25.5" x14ac:dyDescent="0.25">
      <c r="A218" s="97">
        <v>3</v>
      </c>
      <c r="B218" s="105"/>
      <c r="C218" s="115"/>
      <c r="D218" s="67"/>
      <c r="E218" s="44">
        <v>83.003</v>
      </c>
      <c r="F218" s="143" t="s">
        <v>333</v>
      </c>
      <c r="G218" s="143"/>
      <c r="H218" s="143"/>
      <c r="I218" s="45"/>
      <c r="J218" s="37">
        <f t="shared" si="29"/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0</v>
      </c>
      <c r="W218" s="77" t="s">
        <v>211</v>
      </c>
      <c r="X218" s="38" t="s">
        <v>21</v>
      </c>
    </row>
    <row r="219" spans="1:24" s="6" customFormat="1" ht="25.5" x14ac:dyDescent="0.25">
      <c r="A219" s="97">
        <v>3</v>
      </c>
      <c r="B219" s="105"/>
      <c r="C219" s="115"/>
      <c r="D219" s="67"/>
      <c r="E219" s="44">
        <v>83.004000000000005</v>
      </c>
      <c r="F219" s="143" t="s">
        <v>334</v>
      </c>
      <c r="G219" s="143"/>
      <c r="H219" s="143"/>
      <c r="I219" s="45"/>
      <c r="J219" s="37">
        <f t="shared" si="29"/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77" t="s">
        <v>211</v>
      </c>
      <c r="X219" s="38" t="s">
        <v>21</v>
      </c>
    </row>
    <row r="220" spans="1:24" x14ac:dyDescent="0.25">
      <c r="A220" s="95">
        <v>2</v>
      </c>
      <c r="B220" s="103"/>
      <c r="C220" s="114"/>
      <c r="D220" s="42">
        <v>84</v>
      </c>
      <c r="E220" s="141" t="s">
        <v>335</v>
      </c>
      <c r="F220" s="141"/>
      <c r="G220" s="141"/>
      <c r="H220" s="141"/>
      <c r="I220" s="28"/>
      <c r="J220" s="29">
        <f t="shared" si="29"/>
        <v>1169413308</v>
      </c>
      <c r="K220" s="29">
        <f>SUM(K221,K224,K225,K226,K227,K228,K229,K230,K231,K232,K233,K234,K235,K236,K237)</f>
        <v>95424677</v>
      </c>
      <c r="L220" s="29">
        <f t="shared" ref="L220:V220" si="42">SUM(L221,L224,L225,L226,L227,L228,L229,L230,L231,L232,L233,L234,L235,L236,L237)</f>
        <v>91916452</v>
      </c>
      <c r="M220" s="29">
        <f t="shared" si="42"/>
        <v>90601032</v>
      </c>
      <c r="N220" s="29">
        <f t="shared" si="42"/>
        <v>90492462</v>
      </c>
      <c r="O220" s="29">
        <f t="shared" si="42"/>
        <v>87561572</v>
      </c>
      <c r="P220" s="29">
        <f t="shared" si="42"/>
        <v>103021050</v>
      </c>
      <c r="Q220" s="29">
        <f t="shared" si="42"/>
        <v>93448763</v>
      </c>
      <c r="R220" s="29">
        <f t="shared" si="42"/>
        <v>103238782</v>
      </c>
      <c r="S220" s="29">
        <f t="shared" si="42"/>
        <v>94675901</v>
      </c>
      <c r="T220" s="29">
        <f t="shared" si="42"/>
        <v>99918042</v>
      </c>
      <c r="U220" s="29">
        <f t="shared" si="42"/>
        <v>109116139</v>
      </c>
      <c r="V220" s="29">
        <f t="shared" si="42"/>
        <v>109998436</v>
      </c>
      <c r="W220" s="30" t="s">
        <v>207</v>
      </c>
      <c r="X220" s="30" t="s">
        <v>21</v>
      </c>
    </row>
    <row r="221" spans="1:24" s="6" customFormat="1" ht="15" customHeight="1" x14ac:dyDescent="0.25">
      <c r="A221" s="97">
        <v>3</v>
      </c>
      <c r="B221" s="105"/>
      <c r="C221" s="115"/>
      <c r="D221" s="73"/>
      <c r="E221" s="44">
        <v>84.001000000000005</v>
      </c>
      <c r="F221" s="143" t="s">
        <v>336</v>
      </c>
      <c r="G221" s="143"/>
      <c r="H221" s="143"/>
      <c r="I221" s="45"/>
      <c r="J221" s="37">
        <f t="shared" si="29"/>
        <v>216029903</v>
      </c>
      <c r="K221" s="37">
        <f>+K222+K223</f>
        <v>16433786</v>
      </c>
      <c r="L221" s="37">
        <f t="shared" ref="L221:V221" si="43">+L222+L223</f>
        <v>15486058</v>
      </c>
      <c r="M221" s="37">
        <f t="shared" si="43"/>
        <v>17734743</v>
      </c>
      <c r="N221" s="37">
        <f t="shared" si="43"/>
        <v>16677258</v>
      </c>
      <c r="O221" s="37">
        <f t="shared" si="43"/>
        <v>19416395</v>
      </c>
      <c r="P221" s="37">
        <f t="shared" si="43"/>
        <v>17093939</v>
      </c>
      <c r="Q221" s="37">
        <f t="shared" si="43"/>
        <v>17929102</v>
      </c>
      <c r="R221" s="37">
        <f t="shared" si="43"/>
        <v>17548085</v>
      </c>
      <c r="S221" s="37">
        <f t="shared" si="43"/>
        <v>16617979</v>
      </c>
      <c r="T221" s="37">
        <f t="shared" si="43"/>
        <v>22805291</v>
      </c>
      <c r="U221" s="37">
        <f t="shared" si="43"/>
        <v>19219616</v>
      </c>
      <c r="V221" s="37">
        <f t="shared" si="43"/>
        <v>19067651</v>
      </c>
      <c r="W221" s="38" t="s">
        <v>207</v>
      </c>
      <c r="X221" s="38" t="s">
        <v>21</v>
      </c>
    </row>
    <row r="222" spans="1:24" s="8" customFormat="1" ht="12" hidden="1" x14ac:dyDescent="0.25">
      <c r="A222" s="99">
        <v>4</v>
      </c>
      <c r="B222" s="107"/>
      <c r="C222" s="118"/>
      <c r="D222" s="47"/>
      <c r="E222" s="46"/>
      <c r="F222" s="48" t="s">
        <v>337</v>
      </c>
      <c r="G222" s="160" t="s">
        <v>338</v>
      </c>
      <c r="H222" s="160"/>
      <c r="I222" s="46"/>
      <c r="J222" s="50">
        <f t="shared" si="29"/>
        <v>16587859</v>
      </c>
      <c r="K222" s="50">
        <v>1359994</v>
      </c>
      <c r="L222" s="50">
        <v>1346419</v>
      </c>
      <c r="M222" s="50">
        <v>1996577</v>
      </c>
      <c r="N222" s="50">
        <v>1267298</v>
      </c>
      <c r="O222" s="50">
        <v>1724829</v>
      </c>
      <c r="P222" s="50">
        <v>1136574</v>
      </c>
      <c r="Q222" s="50">
        <v>931532</v>
      </c>
      <c r="R222" s="50">
        <v>1107759</v>
      </c>
      <c r="S222" s="50">
        <v>1080715</v>
      </c>
      <c r="T222" s="50">
        <v>1532475</v>
      </c>
      <c r="U222" s="50">
        <v>1431457</v>
      </c>
      <c r="V222" s="50">
        <v>1672230</v>
      </c>
      <c r="W222" s="89" t="s">
        <v>207</v>
      </c>
      <c r="X222" s="89" t="s">
        <v>21</v>
      </c>
    </row>
    <row r="223" spans="1:24" s="8" customFormat="1" ht="12" hidden="1" x14ac:dyDescent="0.25">
      <c r="A223" s="99">
        <v>4</v>
      </c>
      <c r="B223" s="107"/>
      <c r="C223" s="118"/>
      <c r="D223" s="47"/>
      <c r="E223" s="46"/>
      <c r="F223" s="48" t="s">
        <v>339</v>
      </c>
      <c r="G223" s="160" t="s">
        <v>340</v>
      </c>
      <c r="H223" s="160"/>
      <c r="I223" s="46"/>
      <c r="J223" s="50">
        <f t="shared" si="29"/>
        <v>199442044</v>
      </c>
      <c r="K223" s="50">
        <v>15073792</v>
      </c>
      <c r="L223" s="50">
        <v>14139639</v>
      </c>
      <c r="M223" s="50">
        <v>15738166</v>
      </c>
      <c r="N223" s="50">
        <v>15409960</v>
      </c>
      <c r="O223" s="50">
        <v>17691566</v>
      </c>
      <c r="P223" s="50">
        <v>15957365</v>
      </c>
      <c r="Q223" s="50">
        <v>16997570</v>
      </c>
      <c r="R223" s="50">
        <v>16440326</v>
      </c>
      <c r="S223" s="50">
        <v>15537264</v>
      </c>
      <c r="T223" s="50">
        <v>21272816</v>
      </c>
      <c r="U223" s="50">
        <v>17788159</v>
      </c>
      <c r="V223" s="50">
        <v>17395421</v>
      </c>
      <c r="W223" s="89" t="s">
        <v>207</v>
      </c>
      <c r="X223" s="89" t="s">
        <v>21</v>
      </c>
    </row>
    <row r="224" spans="1:24" s="6" customFormat="1" ht="15" customHeight="1" x14ac:dyDescent="0.25">
      <c r="A224" s="97">
        <v>3</v>
      </c>
      <c r="B224" s="105"/>
      <c r="C224" s="115"/>
      <c r="D224" s="73"/>
      <c r="E224" s="44">
        <v>84.001999999999995</v>
      </c>
      <c r="F224" s="143" t="s">
        <v>341</v>
      </c>
      <c r="G224" s="143"/>
      <c r="H224" s="143"/>
      <c r="I224" s="45"/>
      <c r="J224" s="37">
        <f t="shared" si="29"/>
        <v>13402394</v>
      </c>
      <c r="K224" s="37">
        <v>1560297</v>
      </c>
      <c r="L224" s="37">
        <v>487515</v>
      </c>
      <c r="M224" s="37">
        <v>1222544</v>
      </c>
      <c r="N224" s="37">
        <v>516818</v>
      </c>
      <c r="O224" s="37">
        <v>1696973</v>
      </c>
      <c r="P224" s="37">
        <v>1286095</v>
      </c>
      <c r="Q224" s="37">
        <v>1144767</v>
      </c>
      <c r="R224" s="37">
        <v>938373</v>
      </c>
      <c r="S224" s="37">
        <v>963664</v>
      </c>
      <c r="T224" s="37">
        <v>1344599</v>
      </c>
      <c r="U224" s="37">
        <v>1268415</v>
      </c>
      <c r="V224" s="37">
        <v>972334</v>
      </c>
      <c r="W224" s="89" t="s">
        <v>207</v>
      </c>
      <c r="X224" s="89" t="s">
        <v>21</v>
      </c>
    </row>
    <row r="225" spans="1:24" s="6" customFormat="1" ht="12.75" customHeight="1" x14ac:dyDescent="0.25">
      <c r="A225" s="97">
        <v>3</v>
      </c>
      <c r="B225" s="105"/>
      <c r="C225" s="115"/>
      <c r="D225" s="73"/>
      <c r="E225" s="44">
        <v>84.003</v>
      </c>
      <c r="F225" s="158" t="s">
        <v>342</v>
      </c>
      <c r="G225" s="158"/>
      <c r="H225" s="158"/>
      <c r="I225" s="45"/>
      <c r="J225" s="37">
        <f t="shared" si="29"/>
        <v>514281693</v>
      </c>
      <c r="K225" s="37">
        <v>49807714</v>
      </c>
      <c r="L225" s="37">
        <v>41245548</v>
      </c>
      <c r="M225" s="37">
        <v>38954145</v>
      </c>
      <c r="N225" s="37">
        <v>39506354</v>
      </c>
      <c r="O225" s="37">
        <v>37341917</v>
      </c>
      <c r="P225" s="37">
        <v>40246026</v>
      </c>
      <c r="Q225" s="37">
        <v>41017948</v>
      </c>
      <c r="R225" s="37">
        <v>43065839</v>
      </c>
      <c r="S225" s="37">
        <v>42443594</v>
      </c>
      <c r="T225" s="37">
        <v>41610663</v>
      </c>
      <c r="U225" s="37">
        <v>49228065</v>
      </c>
      <c r="V225" s="37">
        <v>49813880</v>
      </c>
      <c r="W225" s="89" t="s">
        <v>207</v>
      </c>
      <c r="X225" s="89" t="s">
        <v>21</v>
      </c>
    </row>
    <row r="226" spans="1:24" s="6" customFormat="1" ht="15" customHeight="1" x14ac:dyDescent="0.25">
      <c r="A226" s="97">
        <v>3</v>
      </c>
      <c r="B226" s="105"/>
      <c r="C226" s="115"/>
      <c r="D226" s="73"/>
      <c r="E226" s="44">
        <v>84.004000000000005</v>
      </c>
      <c r="F226" s="143" t="s">
        <v>31</v>
      </c>
      <c r="G226" s="143"/>
      <c r="H226" s="143"/>
      <c r="I226" s="45"/>
      <c r="J226" s="37">
        <f t="shared" si="29"/>
        <v>1459721</v>
      </c>
      <c r="K226" s="37">
        <v>292318</v>
      </c>
      <c r="L226" s="37">
        <v>58771</v>
      </c>
      <c r="M226" s="37">
        <v>58206</v>
      </c>
      <c r="N226" s="37">
        <v>76420</v>
      </c>
      <c r="O226" s="37">
        <v>161866</v>
      </c>
      <c r="P226" s="37">
        <v>105430</v>
      </c>
      <c r="Q226" s="37">
        <v>134789</v>
      </c>
      <c r="R226" s="37">
        <v>129050</v>
      </c>
      <c r="S226" s="37">
        <v>76140</v>
      </c>
      <c r="T226" s="37">
        <v>106977</v>
      </c>
      <c r="U226" s="37">
        <v>166050</v>
      </c>
      <c r="V226" s="37">
        <v>93704</v>
      </c>
      <c r="W226" s="89" t="s">
        <v>207</v>
      </c>
      <c r="X226" s="89" t="s">
        <v>21</v>
      </c>
    </row>
    <row r="227" spans="1:24" s="6" customFormat="1" ht="15" customHeight="1" x14ac:dyDescent="0.25">
      <c r="A227" s="97">
        <v>3</v>
      </c>
      <c r="B227" s="105"/>
      <c r="C227" s="115"/>
      <c r="D227" s="73"/>
      <c r="E227" s="44">
        <v>84.004999999999995</v>
      </c>
      <c r="F227" s="143" t="s">
        <v>343</v>
      </c>
      <c r="G227" s="143"/>
      <c r="H227" s="143"/>
      <c r="I227" s="45"/>
      <c r="J227" s="37">
        <f t="shared" si="29"/>
        <v>10442907</v>
      </c>
      <c r="K227" s="37">
        <v>470041</v>
      </c>
      <c r="L227" s="37">
        <v>728101</v>
      </c>
      <c r="M227" s="37">
        <v>706289</v>
      </c>
      <c r="N227" s="37">
        <v>790680</v>
      </c>
      <c r="O227" s="37">
        <v>860296</v>
      </c>
      <c r="P227" s="37">
        <v>613966</v>
      </c>
      <c r="Q227" s="37">
        <v>1161686</v>
      </c>
      <c r="R227" s="37">
        <v>1019324</v>
      </c>
      <c r="S227" s="37">
        <v>1249050</v>
      </c>
      <c r="T227" s="37">
        <v>1055931</v>
      </c>
      <c r="U227" s="37">
        <v>977111</v>
      </c>
      <c r="V227" s="37">
        <v>810432</v>
      </c>
      <c r="W227" s="89" t="s">
        <v>207</v>
      </c>
      <c r="X227" s="89" t="s">
        <v>21</v>
      </c>
    </row>
    <row r="228" spans="1:24" s="6" customFormat="1" ht="15" customHeight="1" x14ac:dyDescent="0.25">
      <c r="A228" s="97">
        <v>3</v>
      </c>
      <c r="B228" s="105"/>
      <c r="C228" s="115"/>
      <c r="D228" s="73"/>
      <c r="E228" s="44">
        <v>84.006</v>
      </c>
      <c r="F228" s="143" t="s">
        <v>344</v>
      </c>
      <c r="G228" s="143"/>
      <c r="H228" s="143"/>
      <c r="I228" s="45"/>
      <c r="J228" s="37">
        <f t="shared" si="29"/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89" t="s">
        <v>207</v>
      </c>
      <c r="X228" s="89" t="s">
        <v>21</v>
      </c>
    </row>
    <row r="229" spans="1:24" s="6" customFormat="1" ht="12.75" x14ac:dyDescent="0.25">
      <c r="A229" s="97">
        <v>3</v>
      </c>
      <c r="B229" s="105"/>
      <c r="C229" s="115"/>
      <c r="D229" s="73"/>
      <c r="E229" s="44">
        <v>84.007000000000005</v>
      </c>
      <c r="F229" s="143" t="s">
        <v>345</v>
      </c>
      <c r="G229" s="143"/>
      <c r="H229" s="143"/>
      <c r="I229" s="45"/>
      <c r="J229" s="37">
        <f t="shared" si="29"/>
        <v>11123635</v>
      </c>
      <c r="K229" s="37">
        <v>934624</v>
      </c>
      <c r="L229" s="37">
        <v>890543</v>
      </c>
      <c r="M229" s="37">
        <v>945799</v>
      </c>
      <c r="N229" s="37">
        <v>1006992</v>
      </c>
      <c r="O229" s="37">
        <v>824337</v>
      </c>
      <c r="P229" s="37">
        <v>752598</v>
      </c>
      <c r="Q229" s="37">
        <v>704770</v>
      </c>
      <c r="R229" s="37">
        <v>943152</v>
      </c>
      <c r="S229" s="37">
        <v>618364</v>
      </c>
      <c r="T229" s="37">
        <v>1086213</v>
      </c>
      <c r="U229" s="37">
        <v>888745</v>
      </c>
      <c r="V229" s="37">
        <v>1527498</v>
      </c>
      <c r="W229" s="89" t="s">
        <v>207</v>
      </c>
      <c r="X229" s="89" t="s">
        <v>21</v>
      </c>
    </row>
    <row r="230" spans="1:24" s="6" customFormat="1" ht="13.5" customHeight="1" x14ac:dyDescent="0.25">
      <c r="A230" s="97">
        <v>3</v>
      </c>
      <c r="B230" s="105"/>
      <c r="C230" s="115"/>
      <c r="D230" s="73"/>
      <c r="E230" s="44">
        <v>84.007999999999996</v>
      </c>
      <c r="F230" s="143" t="s">
        <v>346</v>
      </c>
      <c r="G230" s="143"/>
      <c r="H230" s="143"/>
      <c r="I230" s="45"/>
      <c r="J230" s="37">
        <f t="shared" si="29"/>
        <v>21200263</v>
      </c>
      <c r="K230" s="37">
        <v>1145067</v>
      </c>
      <c r="L230" s="37">
        <v>1418759</v>
      </c>
      <c r="M230" s="37">
        <v>1358699</v>
      </c>
      <c r="N230" s="37">
        <v>1418192</v>
      </c>
      <c r="O230" s="37">
        <v>1286644</v>
      </c>
      <c r="P230" s="37">
        <v>1351318</v>
      </c>
      <c r="Q230" s="37">
        <v>1545459</v>
      </c>
      <c r="R230" s="37">
        <v>2352684</v>
      </c>
      <c r="S230" s="37">
        <v>2151559</v>
      </c>
      <c r="T230" s="37">
        <v>2554467</v>
      </c>
      <c r="U230" s="37">
        <v>2370625</v>
      </c>
      <c r="V230" s="37">
        <v>2246790</v>
      </c>
      <c r="W230" s="38" t="s">
        <v>207</v>
      </c>
      <c r="X230" s="38" t="s">
        <v>21</v>
      </c>
    </row>
    <row r="231" spans="1:24" s="6" customFormat="1" ht="12.75" x14ac:dyDescent="0.25">
      <c r="A231" s="97">
        <v>3</v>
      </c>
      <c r="B231" s="105"/>
      <c r="C231" s="115"/>
      <c r="D231" s="73"/>
      <c r="E231" s="44">
        <v>84.009</v>
      </c>
      <c r="F231" s="143" t="s">
        <v>347</v>
      </c>
      <c r="G231" s="143"/>
      <c r="H231" s="143"/>
      <c r="I231" s="45"/>
      <c r="J231" s="37">
        <f t="shared" si="29"/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8" t="s">
        <v>207</v>
      </c>
      <c r="X231" s="38" t="s">
        <v>21</v>
      </c>
    </row>
    <row r="232" spans="1:24" s="6" customFormat="1" ht="39.75" customHeight="1" x14ac:dyDescent="0.25">
      <c r="A232" s="97">
        <v>3</v>
      </c>
      <c r="B232" s="105"/>
      <c r="C232" s="115"/>
      <c r="D232" s="73"/>
      <c r="E232" s="90" t="s">
        <v>348</v>
      </c>
      <c r="F232" s="156" t="s">
        <v>349</v>
      </c>
      <c r="G232" s="156"/>
      <c r="H232" s="156"/>
      <c r="I232" s="45"/>
      <c r="J232" s="37">
        <f t="shared" si="29"/>
        <v>912828</v>
      </c>
      <c r="K232" s="37">
        <v>158597</v>
      </c>
      <c r="L232" s="37">
        <v>101886</v>
      </c>
      <c r="M232" s="37">
        <v>134882</v>
      </c>
      <c r="N232" s="37">
        <v>59292</v>
      </c>
      <c r="O232" s="37">
        <v>61642</v>
      </c>
      <c r="P232" s="37">
        <v>42906</v>
      </c>
      <c r="Q232" s="37">
        <v>56478</v>
      </c>
      <c r="R232" s="37">
        <v>80591</v>
      </c>
      <c r="S232" s="37">
        <v>73861</v>
      </c>
      <c r="T232" s="37">
        <v>41902</v>
      </c>
      <c r="U232" s="37">
        <v>54761</v>
      </c>
      <c r="V232" s="37">
        <v>46030</v>
      </c>
      <c r="W232" s="38" t="s">
        <v>207</v>
      </c>
      <c r="X232" s="38" t="s">
        <v>21</v>
      </c>
    </row>
    <row r="233" spans="1:24" s="6" customFormat="1" ht="24" customHeight="1" x14ac:dyDescent="0.25">
      <c r="A233" s="97">
        <v>3</v>
      </c>
      <c r="B233" s="105"/>
      <c r="C233" s="115"/>
      <c r="D233" s="73"/>
      <c r="E233" s="44">
        <v>84.010999999999996</v>
      </c>
      <c r="F233" s="156" t="s">
        <v>350</v>
      </c>
      <c r="G233" s="156"/>
      <c r="H233" s="156"/>
      <c r="I233" s="45"/>
      <c r="J233" s="37">
        <f t="shared" si="29"/>
        <v>109900858</v>
      </c>
      <c r="K233" s="37">
        <v>8875817</v>
      </c>
      <c r="L233" s="37">
        <v>8010775</v>
      </c>
      <c r="M233" s="37">
        <v>9075423</v>
      </c>
      <c r="N233" s="37">
        <v>6688995</v>
      </c>
      <c r="O233" s="37">
        <v>9501832</v>
      </c>
      <c r="P233" s="37">
        <v>9147065</v>
      </c>
      <c r="Q233" s="37">
        <v>8988663</v>
      </c>
      <c r="R233" s="37">
        <v>9753194</v>
      </c>
      <c r="S233" s="37">
        <v>10389832</v>
      </c>
      <c r="T233" s="37">
        <v>9321920</v>
      </c>
      <c r="U233" s="37">
        <v>10920451</v>
      </c>
      <c r="V233" s="37">
        <v>9226891</v>
      </c>
      <c r="W233" s="38" t="s">
        <v>207</v>
      </c>
      <c r="X233" s="38" t="s">
        <v>21</v>
      </c>
    </row>
    <row r="234" spans="1:24" s="6" customFormat="1" ht="12.75" x14ac:dyDescent="0.25">
      <c r="A234" s="97">
        <v>3</v>
      </c>
      <c r="B234" s="105"/>
      <c r="C234" s="115"/>
      <c r="D234" s="73"/>
      <c r="E234" s="44">
        <v>84.012</v>
      </c>
      <c r="F234" s="156" t="s">
        <v>351</v>
      </c>
      <c r="G234" s="156"/>
      <c r="H234" s="156"/>
      <c r="I234" s="45"/>
      <c r="J234" s="37">
        <f t="shared" si="29"/>
        <v>91139294</v>
      </c>
      <c r="K234" s="37">
        <v>3854810</v>
      </c>
      <c r="L234" s="37">
        <v>8718394</v>
      </c>
      <c r="M234" s="37">
        <v>8186679</v>
      </c>
      <c r="N234" s="37">
        <v>7150642</v>
      </c>
      <c r="O234" s="37">
        <v>3354617</v>
      </c>
      <c r="P234" s="37">
        <v>14492032</v>
      </c>
      <c r="Q234" s="37">
        <v>3698196</v>
      </c>
      <c r="R234" s="37">
        <v>10102234</v>
      </c>
      <c r="S234" s="37">
        <v>4202090</v>
      </c>
      <c r="T234" s="37">
        <v>8305839</v>
      </c>
      <c r="U234" s="37">
        <v>8621431</v>
      </c>
      <c r="V234" s="37">
        <v>10452330</v>
      </c>
      <c r="W234" s="38" t="s">
        <v>207</v>
      </c>
      <c r="X234" s="38" t="s">
        <v>21</v>
      </c>
    </row>
    <row r="235" spans="1:24" s="6" customFormat="1" ht="12.75" x14ac:dyDescent="0.25">
      <c r="A235" s="97">
        <v>3</v>
      </c>
      <c r="B235" s="105"/>
      <c r="C235" s="115"/>
      <c r="D235" s="73"/>
      <c r="E235" s="44">
        <v>84.013000000000005</v>
      </c>
      <c r="F235" s="156" t="s">
        <v>352</v>
      </c>
      <c r="G235" s="156"/>
      <c r="H235" s="156"/>
      <c r="I235" s="45"/>
      <c r="J235" s="37">
        <f t="shared" si="29"/>
        <v>179519812</v>
      </c>
      <c r="K235" s="37">
        <v>11891606</v>
      </c>
      <c r="L235" s="37">
        <v>14770102</v>
      </c>
      <c r="M235" s="37">
        <v>12223623</v>
      </c>
      <c r="N235" s="37">
        <v>16600819</v>
      </c>
      <c r="O235" s="37">
        <v>13055053</v>
      </c>
      <c r="P235" s="37">
        <v>17889675</v>
      </c>
      <c r="Q235" s="37">
        <v>17066905</v>
      </c>
      <c r="R235" s="37">
        <v>17306256</v>
      </c>
      <c r="S235" s="37">
        <v>15889768</v>
      </c>
      <c r="T235" s="37">
        <v>11684240</v>
      </c>
      <c r="U235" s="37">
        <v>15400869</v>
      </c>
      <c r="V235" s="37">
        <v>15740896</v>
      </c>
      <c r="W235" s="38" t="s">
        <v>207</v>
      </c>
      <c r="X235" s="38" t="s">
        <v>21</v>
      </c>
    </row>
    <row r="236" spans="1:24" s="6" customFormat="1" ht="15" customHeight="1" x14ac:dyDescent="0.25">
      <c r="A236" s="97">
        <v>3</v>
      </c>
      <c r="B236" s="105"/>
      <c r="C236" s="115"/>
      <c r="D236" s="73"/>
      <c r="E236" s="44">
        <v>84.013999999999996</v>
      </c>
      <c r="F236" s="143" t="s">
        <v>353</v>
      </c>
      <c r="G236" s="143"/>
      <c r="H236" s="143"/>
      <c r="I236" s="45"/>
      <c r="J236" s="37">
        <f t="shared" si="29"/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>
        <v>0</v>
      </c>
      <c r="W236" s="38" t="s">
        <v>207</v>
      </c>
      <c r="X236" s="38" t="s">
        <v>21</v>
      </c>
    </row>
    <row r="237" spans="1:24" s="6" customFormat="1" ht="15" customHeight="1" x14ac:dyDescent="0.25">
      <c r="A237" s="97">
        <v>3</v>
      </c>
      <c r="B237" s="105"/>
      <c r="C237" s="115"/>
      <c r="D237" s="73"/>
      <c r="E237" s="44">
        <v>84.015000000000001</v>
      </c>
      <c r="F237" s="143" t="s">
        <v>354</v>
      </c>
      <c r="G237" s="143"/>
      <c r="H237" s="143"/>
      <c r="I237" s="45"/>
      <c r="J237" s="37">
        <f t="shared" si="29"/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8"/>
      <c r="X237" s="38" t="s">
        <v>21</v>
      </c>
    </row>
    <row r="238" spans="1:24" ht="15" customHeight="1" x14ac:dyDescent="0.25">
      <c r="A238" s="95">
        <v>2</v>
      </c>
      <c r="B238" s="103"/>
      <c r="C238" s="114"/>
      <c r="D238" s="42">
        <v>85</v>
      </c>
      <c r="E238" s="141" t="s">
        <v>355</v>
      </c>
      <c r="F238" s="141"/>
      <c r="G238" s="141"/>
      <c r="H238" s="141"/>
      <c r="I238" s="28"/>
      <c r="J238" s="29">
        <f t="shared" si="29"/>
        <v>76337428</v>
      </c>
      <c r="K238" s="29">
        <f>+K239</f>
        <v>6361456</v>
      </c>
      <c r="L238" s="29">
        <f t="shared" ref="L238:V238" si="44">+L239</f>
        <v>6361452</v>
      </c>
      <c r="M238" s="29">
        <f t="shared" si="44"/>
        <v>6361452</v>
      </c>
      <c r="N238" s="29">
        <f t="shared" si="44"/>
        <v>6361452</v>
      </c>
      <c r="O238" s="29">
        <f t="shared" si="44"/>
        <v>6361452</v>
      </c>
      <c r="P238" s="29">
        <f t="shared" si="44"/>
        <v>6361452</v>
      </c>
      <c r="Q238" s="29">
        <f t="shared" si="44"/>
        <v>6361452</v>
      </c>
      <c r="R238" s="29">
        <f t="shared" si="44"/>
        <v>6361452</v>
      </c>
      <c r="S238" s="29">
        <f t="shared" si="44"/>
        <v>6361452</v>
      </c>
      <c r="T238" s="29">
        <f t="shared" si="44"/>
        <v>6361452</v>
      </c>
      <c r="U238" s="29">
        <f t="shared" si="44"/>
        <v>6361452</v>
      </c>
      <c r="V238" s="29">
        <f t="shared" si="44"/>
        <v>6361452</v>
      </c>
      <c r="W238" s="30" t="s">
        <v>207</v>
      </c>
      <c r="X238" s="30" t="s">
        <v>208</v>
      </c>
    </row>
    <row r="239" spans="1:24" s="6" customFormat="1" ht="26.25" customHeight="1" x14ac:dyDescent="0.25">
      <c r="A239" s="97">
        <v>3</v>
      </c>
      <c r="B239" s="105"/>
      <c r="C239" s="115"/>
      <c r="D239" s="67"/>
      <c r="E239" s="33">
        <v>85.001000000000005</v>
      </c>
      <c r="F239" s="135" t="s">
        <v>356</v>
      </c>
      <c r="G239" s="135"/>
      <c r="H239" s="135"/>
      <c r="I239" s="45"/>
      <c r="J239" s="37">
        <f t="shared" si="29"/>
        <v>76337428</v>
      </c>
      <c r="K239" s="37">
        <v>6361456</v>
      </c>
      <c r="L239" s="37">
        <v>6361452</v>
      </c>
      <c r="M239" s="37">
        <v>6361452</v>
      </c>
      <c r="N239" s="37">
        <v>6361452</v>
      </c>
      <c r="O239" s="37">
        <v>6361452</v>
      </c>
      <c r="P239" s="37">
        <v>6361452</v>
      </c>
      <c r="Q239" s="37">
        <v>6361452</v>
      </c>
      <c r="R239" s="37">
        <v>6361452</v>
      </c>
      <c r="S239" s="37">
        <v>6361452</v>
      </c>
      <c r="T239" s="37">
        <v>6361452</v>
      </c>
      <c r="U239" s="37">
        <v>6361452</v>
      </c>
      <c r="V239" s="37">
        <v>6361452</v>
      </c>
      <c r="W239" s="38" t="s">
        <v>207</v>
      </c>
      <c r="X239" s="38" t="s">
        <v>208</v>
      </c>
    </row>
    <row r="240" spans="1:24" s="4" customFormat="1" ht="32.25" customHeight="1" x14ac:dyDescent="0.25">
      <c r="A240" s="94">
        <v>1</v>
      </c>
      <c r="B240" s="102"/>
      <c r="C240" s="121">
        <v>9</v>
      </c>
      <c r="D240" s="157" t="s">
        <v>357</v>
      </c>
      <c r="E240" s="157"/>
      <c r="F240" s="157"/>
      <c r="G240" s="157"/>
      <c r="H240" s="157"/>
      <c r="I240" s="23"/>
      <c r="J240" s="24">
        <f t="shared" si="29"/>
        <v>0</v>
      </c>
      <c r="K240" s="24">
        <f t="shared" ref="K240:V240" si="45">SUM(K241:K247)</f>
        <v>0</v>
      </c>
      <c r="L240" s="24">
        <f t="shared" si="45"/>
        <v>0</v>
      </c>
      <c r="M240" s="24">
        <f t="shared" si="45"/>
        <v>0</v>
      </c>
      <c r="N240" s="24">
        <f t="shared" si="45"/>
        <v>0</v>
      </c>
      <c r="O240" s="24">
        <f t="shared" si="45"/>
        <v>0</v>
      </c>
      <c r="P240" s="24">
        <f t="shared" si="45"/>
        <v>0</v>
      </c>
      <c r="Q240" s="24">
        <f t="shared" si="45"/>
        <v>0</v>
      </c>
      <c r="R240" s="24">
        <f t="shared" si="45"/>
        <v>0</v>
      </c>
      <c r="S240" s="24">
        <f t="shared" si="45"/>
        <v>0</v>
      </c>
      <c r="T240" s="24">
        <f t="shared" si="45"/>
        <v>0</v>
      </c>
      <c r="U240" s="24">
        <f t="shared" si="45"/>
        <v>0</v>
      </c>
      <c r="V240" s="25">
        <f t="shared" si="45"/>
        <v>0</v>
      </c>
      <c r="W240" s="78" t="s">
        <v>211</v>
      </c>
      <c r="X240" s="78" t="s">
        <v>21</v>
      </c>
    </row>
    <row r="241" spans="1:24" ht="32.25" customHeight="1" x14ac:dyDescent="0.25">
      <c r="A241" s="95">
        <v>2</v>
      </c>
      <c r="B241" s="103"/>
      <c r="C241" s="117"/>
      <c r="D241" s="79">
        <v>91</v>
      </c>
      <c r="E241" s="163" t="s">
        <v>358</v>
      </c>
      <c r="F241" s="163"/>
      <c r="G241" s="163"/>
      <c r="H241" s="163"/>
      <c r="I241" s="28"/>
      <c r="J241" s="29">
        <f t="shared" si="29"/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80" t="s">
        <v>211</v>
      </c>
      <c r="X241" s="80" t="s">
        <v>21</v>
      </c>
    </row>
    <row r="242" spans="1:24" ht="32.25" customHeight="1" x14ac:dyDescent="0.25">
      <c r="A242" s="95">
        <v>2</v>
      </c>
      <c r="B242" s="103"/>
      <c r="C242" s="117"/>
      <c r="D242" s="79">
        <v>92</v>
      </c>
      <c r="E242" s="163" t="s">
        <v>359</v>
      </c>
      <c r="F242" s="163"/>
      <c r="G242" s="163"/>
      <c r="H242" s="163"/>
      <c r="I242" s="28"/>
      <c r="J242" s="29">
        <f t="shared" si="29"/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80" t="s">
        <v>211</v>
      </c>
      <c r="X242" s="80" t="s">
        <v>21</v>
      </c>
    </row>
    <row r="243" spans="1:24" ht="32.25" customHeight="1" x14ac:dyDescent="0.25">
      <c r="A243" s="95">
        <v>2</v>
      </c>
      <c r="B243" s="103"/>
      <c r="C243" s="117"/>
      <c r="D243" s="79">
        <v>93</v>
      </c>
      <c r="E243" s="164" t="s">
        <v>360</v>
      </c>
      <c r="F243" s="164"/>
      <c r="G243" s="164"/>
      <c r="H243" s="164"/>
      <c r="I243" s="28"/>
      <c r="J243" s="29">
        <f t="shared" si="29"/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80" t="s">
        <v>211</v>
      </c>
      <c r="X243" s="80" t="s">
        <v>21</v>
      </c>
    </row>
    <row r="244" spans="1:24" ht="32.25" customHeight="1" x14ac:dyDescent="0.25">
      <c r="A244" s="95">
        <v>2</v>
      </c>
      <c r="B244" s="103"/>
      <c r="C244" s="117"/>
      <c r="D244" s="79">
        <v>94</v>
      </c>
      <c r="E244" s="163" t="s">
        <v>361</v>
      </c>
      <c r="F244" s="163"/>
      <c r="G244" s="163"/>
      <c r="H244" s="163"/>
      <c r="I244" s="28"/>
      <c r="J244" s="29">
        <f t="shared" si="29"/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80" t="s">
        <v>211</v>
      </c>
      <c r="X244" s="80" t="s">
        <v>21</v>
      </c>
    </row>
    <row r="245" spans="1:24" ht="32.25" customHeight="1" x14ac:dyDescent="0.25">
      <c r="A245" s="95">
        <v>2</v>
      </c>
      <c r="B245" s="103"/>
      <c r="C245" s="117"/>
      <c r="D245" s="79">
        <v>95</v>
      </c>
      <c r="E245" s="164" t="s">
        <v>362</v>
      </c>
      <c r="F245" s="164"/>
      <c r="G245" s="164"/>
      <c r="H245" s="164"/>
      <c r="I245" s="28"/>
      <c r="J245" s="29">
        <f t="shared" si="29"/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80" t="s">
        <v>211</v>
      </c>
      <c r="X245" s="80" t="s">
        <v>21</v>
      </c>
    </row>
    <row r="246" spans="1:24" ht="32.25" customHeight="1" x14ac:dyDescent="0.25">
      <c r="A246" s="95">
        <v>2</v>
      </c>
      <c r="B246" s="103"/>
      <c r="C246" s="114"/>
      <c r="D246" s="79">
        <v>96</v>
      </c>
      <c r="E246" s="163" t="s">
        <v>363</v>
      </c>
      <c r="F246" s="163"/>
      <c r="G246" s="163"/>
      <c r="H246" s="163"/>
      <c r="I246" s="28"/>
      <c r="J246" s="29">
        <f t="shared" ref="J246:J251" si="46">SUM(K246:V246)</f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80" t="s">
        <v>211</v>
      </c>
      <c r="X246" s="80" t="s">
        <v>21</v>
      </c>
    </row>
    <row r="247" spans="1:24" ht="32.25" customHeight="1" x14ac:dyDescent="0.25">
      <c r="A247" s="95">
        <v>2</v>
      </c>
      <c r="B247" s="103"/>
      <c r="C247" s="114"/>
      <c r="D247" s="79">
        <v>97</v>
      </c>
      <c r="E247" s="163" t="s">
        <v>364</v>
      </c>
      <c r="F247" s="163"/>
      <c r="G247" s="163"/>
      <c r="H247" s="163"/>
      <c r="I247" s="28"/>
      <c r="J247" s="29">
        <f t="shared" si="46"/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80" t="s">
        <v>211</v>
      </c>
      <c r="X247" s="80" t="s">
        <v>21</v>
      </c>
    </row>
    <row r="248" spans="1:24" s="4" customFormat="1" ht="15.75" x14ac:dyDescent="0.25">
      <c r="A248" s="94">
        <v>1</v>
      </c>
      <c r="B248" s="102"/>
      <c r="C248" s="121">
        <v>0</v>
      </c>
      <c r="D248" s="155" t="s">
        <v>365</v>
      </c>
      <c r="E248" s="155"/>
      <c r="F248" s="155"/>
      <c r="G248" s="155"/>
      <c r="H248" s="155"/>
      <c r="I248" s="23"/>
      <c r="J248" s="24">
        <f t="shared" si="46"/>
        <v>0</v>
      </c>
      <c r="K248" s="24">
        <f>SUM(K249:K251)</f>
        <v>0</v>
      </c>
      <c r="L248" s="24">
        <f t="shared" ref="L248:V248" si="47">SUM(L249:L251)</f>
        <v>0</v>
      </c>
      <c r="M248" s="24">
        <f t="shared" si="47"/>
        <v>0</v>
      </c>
      <c r="N248" s="24">
        <f t="shared" si="47"/>
        <v>0</v>
      </c>
      <c r="O248" s="24">
        <f t="shared" si="47"/>
        <v>0</v>
      </c>
      <c r="P248" s="24">
        <f t="shared" si="47"/>
        <v>0</v>
      </c>
      <c r="Q248" s="24">
        <f t="shared" si="47"/>
        <v>0</v>
      </c>
      <c r="R248" s="24">
        <f t="shared" si="47"/>
        <v>0</v>
      </c>
      <c r="S248" s="24">
        <f t="shared" si="47"/>
        <v>0</v>
      </c>
      <c r="T248" s="24">
        <f t="shared" si="47"/>
        <v>0</v>
      </c>
      <c r="U248" s="24">
        <f t="shared" si="47"/>
        <v>0</v>
      </c>
      <c r="V248" s="24">
        <f t="shared" si="47"/>
        <v>0</v>
      </c>
      <c r="W248" s="75"/>
      <c r="X248" s="75" t="s">
        <v>21</v>
      </c>
    </row>
    <row r="249" spans="1:24" x14ac:dyDescent="0.25">
      <c r="A249" s="95">
        <v>2</v>
      </c>
      <c r="B249" s="103"/>
      <c r="C249" s="114"/>
      <c r="D249" s="91" t="s">
        <v>366</v>
      </c>
      <c r="E249" s="39" t="s">
        <v>367</v>
      </c>
      <c r="F249" s="28"/>
      <c r="G249" s="28"/>
      <c r="H249" s="28"/>
      <c r="I249" s="28"/>
      <c r="J249" s="29">
        <f t="shared" si="46"/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30" t="s">
        <v>368</v>
      </c>
      <c r="X249" s="30" t="s">
        <v>21</v>
      </c>
    </row>
    <row r="250" spans="1:24" x14ac:dyDescent="0.25">
      <c r="A250" s="95">
        <v>2</v>
      </c>
      <c r="B250" s="103"/>
      <c r="C250" s="114"/>
      <c r="D250" s="91" t="s">
        <v>369</v>
      </c>
      <c r="E250" s="39" t="s">
        <v>370</v>
      </c>
      <c r="F250" s="28"/>
      <c r="G250" s="28"/>
      <c r="H250" s="28"/>
      <c r="I250" s="28"/>
      <c r="J250" s="29">
        <f t="shared" si="46"/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40" t="s">
        <v>371</v>
      </c>
      <c r="X250" s="30" t="s">
        <v>21</v>
      </c>
    </row>
    <row r="251" spans="1:24" x14ac:dyDescent="0.25">
      <c r="A251" s="101">
        <v>2</v>
      </c>
      <c r="B251" s="109"/>
      <c r="C251" s="114"/>
      <c r="D251" s="91" t="s">
        <v>372</v>
      </c>
      <c r="E251" s="39" t="s">
        <v>373</v>
      </c>
      <c r="F251" s="28"/>
      <c r="G251" s="28"/>
      <c r="H251" s="28"/>
      <c r="I251" s="28"/>
      <c r="J251" s="29">
        <f t="shared" si="46"/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30" t="s">
        <v>368</v>
      </c>
      <c r="X251" s="30" t="s">
        <v>21</v>
      </c>
    </row>
  </sheetData>
  <mergeCells count="209">
    <mergeCell ref="E244:H244"/>
    <mergeCell ref="E245:H245"/>
    <mergeCell ref="E246:H246"/>
    <mergeCell ref="E247:H247"/>
    <mergeCell ref="D248:H248"/>
    <mergeCell ref="E238:H238"/>
    <mergeCell ref="F239:H239"/>
    <mergeCell ref="D240:H240"/>
    <mergeCell ref="E241:H241"/>
    <mergeCell ref="E242:H242"/>
    <mergeCell ref="E243:H243"/>
    <mergeCell ref="F232:H232"/>
    <mergeCell ref="F233:H233"/>
    <mergeCell ref="F234:H234"/>
    <mergeCell ref="F235:H235"/>
    <mergeCell ref="F236:H236"/>
    <mergeCell ref="F237:H237"/>
    <mergeCell ref="F226:H226"/>
    <mergeCell ref="F227:H227"/>
    <mergeCell ref="F228:H228"/>
    <mergeCell ref="F229:H229"/>
    <mergeCell ref="F230:H230"/>
    <mergeCell ref="F231:H231"/>
    <mergeCell ref="E220:H220"/>
    <mergeCell ref="F221:H221"/>
    <mergeCell ref="G222:H222"/>
    <mergeCell ref="G223:H223"/>
    <mergeCell ref="F224:H224"/>
    <mergeCell ref="F225:H225"/>
    <mergeCell ref="G208:H208"/>
    <mergeCell ref="G212:H212"/>
    <mergeCell ref="G216:H216"/>
    <mergeCell ref="F217:H217"/>
    <mergeCell ref="F218:H218"/>
    <mergeCell ref="F219:H219"/>
    <mergeCell ref="F186:H186"/>
    <mergeCell ref="G187:H187"/>
    <mergeCell ref="G188:H188"/>
    <mergeCell ref="G189:H189"/>
    <mergeCell ref="G192:H192"/>
    <mergeCell ref="G207:H207"/>
    <mergeCell ref="F180:H180"/>
    <mergeCell ref="G181:H181"/>
    <mergeCell ref="G182:H182"/>
    <mergeCell ref="F183:H183"/>
    <mergeCell ref="F184:H184"/>
    <mergeCell ref="E185:H185"/>
    <mergeCell ref="G172:H172"/>
    <mergeCell ref="F173:H173"/>
    <mergeCell ref="F174:H174"/>
    <mergeCell ref="G175:H175"/>
    <mergeCell ref="G176:H176"/>
    <mergeCell ref="G177:H177"/>
    <mergeCell ref="G166:H166"/>
    <mergeCell ref="G167:H167"/>
    <mergeCell ref="G168:H168"/>
    <mergeCell ref="F169:H169"/>
    <mergeCell ref="F170:H170"/>
    <mergeCell ref="G171:H171"/>
    <mergeCell ref="F160:H160"/>
    <mergeCell ref="F161:H161"/>
    <mergeCell ref="F162:H162"/>
    <mergeCell ref="E163:H163"/>
    <mergeCell ref="F164:H164"/>
    <mergeCell ref="G165:H165"/>
    <mergeCell ref="F154:H154"/>
    <mergeCell ref="F155:H155"/>
    <mergeCell ref="F156:H156"/>
    <mergeCell ref="F157:H157"/>
    <mergeCell ref="F158:H158"/>
    <mergeCell ref="F159:H159"/>
    <mergeCell ref="E148:H148"/>
    <mergeCell ref="E149:H149"/>
    <mergeCell ref="E150:H150"/>
    <mergeCell ref="D151:H151"/>
    <mergeCell ref="E152:H152"/>
    <mergeCell ref="F153:H153"/>
    <mergeCell ref="E142:H142"/>
    <mergeCell ref="E143:H143"/>
    <mergeCell ref="E144:H144"/>
    <mergeCell ref="E145:H145"/>
    <mergeCell ref="E146:H146"/>
    <mergeCell ref="E147:H147"/>
    <mergeCell ref="F136:H136"/>
    <mergeCell ref="F137:H137"/>
    <mergeCell ref="E138:H138"/>
    <mergeCell ref="E139:H139"/>
    <mergeCell ref="E140:H140"/>
    <mergeCell ref="D141:H141"/>
    <mergeCell ref="E130:H130"/>
    <mergeCell ref="D131:H131"/>
    <mergeCell ref="E132:H132"/>
    <mergeCell ref="F133:H133"/>
    <mergeCell ref="G134:H134"/>
    <mergeCell ref="G135:H135"/>
    <mergeCell ref="G124:H124"/>
    <mergeCell ref="F125:H125"/>
    <mergeCell ref="F126:H126"/>
    <mergeCell ref="F127:H127"/>
    <mergeCell ref="F128:H128"/>
    <mergeCell ref="E129:H129"/>
    <mergeCell ref="F117:H117"/>
    <mergeCell ref="E118:H118"/>
    <mergeCell ref="D119:H119"/>
    <mergeCell ref="E120:H120"/>
    <mergeCell ref="F121:H121"/>
    <mergeCell ref="G122:H122"/>
    <mergeCell ref="G111:H111"/>
    <mergeCell ref="G112:H112"/>
    <mergeCell ref="E113:H113"/>
    <mergeCell ref="E114:H114"/>
    <mergeCell ref="F115:H115"/>
    <mergeCell ref="F116:H116"/>
    <mergeCell ref="G105:H105"/>
    <mergeCell ref="G106:H106"/>
    <mergeCell ref="G107:H107"/>
    <mergeCell ref="G108:H108"/>
    <mergeCell ref="G109:H109"/>
    <mergeCell ref="F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F69:H69"/>
    <mergeCell ref="G70:H70"/>
    <mergeCell ref="G71:H71"/>
    <mergeCell ref="G72:H72"/>
    <mergeCell ref="G73:H73"/>
    <mergeCell ref="G74:H74"/>
    <mergeCell ref="G56:H56"/>
    <mergeCell ref="G64:H64"/>
    <mergeCell ref="G65:H65"/>
    <mergeCell ref="G66:H66"/>
    <mergeCell ref="G67:H67"/>
    <mergeCell ref="F68:H68"/>
    <mergeCell ref="G50:H50"/>
    <mergeCell ref="G51:H51"/>
    <mergeCell ref="G52:H52"/>
    <mergeCell ref="G53:H53"/>
    <mergeCell ref="G54:H54"/>
    <mergeCell ref="G55:H55"/>
    <mergeCell ref="G42:H42"/>
    <mergeCell ref="G43:H43"/>
    <mergeCell ref="G46:H46"/>
    <mergeCell ref="G47:H47"/>
    <mergeCell ref="G48:H48"/>
    <mergeCell ref="G49:H49"/>
    <mergeCell ref="E34:H34"/>
    <mergeCell ref="E36:H36"/>
    <mergeCell ref="E37:H37"/>
    <mergeCell ref="E38:H38"/>
    <mergeCell ref="F39:H39"/>
    <mergeCell ref="G40:H40"/>
    <mergeCell ref="E27:H27"/>
    <mergeCell ref="E28:H28"/>
    <mergeCell ref="E29:H29"/>
    <mergeCell ref="E30:H30"/>
    <mergeCell ref="E31:H31"/>
    <mergeCell ref="E33:H33"/>
    <mergeCell ref="E20:H20"/>
    <mergeCell ref="F21:H21"/>
    <mergeCell ref="F22:H22"/>
    <mergeCell ref="F23:H23"/>
    <mergeCell ref="E24:H24"/>
    <mergeCell ref="E25:H25"/>
    <mergeCell ref="E17:H17"/>
    <mergeCell ref="F18:H18"/>
    <mergeCell ref="E19:H19"/>
    <mergeCell ref="E8:H8"/>
    <mergeCell ref="F9:H9"/>
    <mergeCell ref="E10:H10"/>
    <mergeCell ref="F11:H11"/>
    <mergeCell ref="F12:H12"/>
    <mergeCell ref="E13:H13"/>
    <mergeCell ref="C1:W1"/>
    <mergeCell ref="C2:W2"/>
    <mergeCell ref="C3:W3"/>
    <mergeCell ref="C4:W4"/>
    <mergeCell ref="C5:I5"/>
    <mergeCell ref="C6:H6"/>
    <mergeCell ref="F14:H14"/>
    <mergeCell ref="F15:H15"/>
    <mergeCell ref="E16:H16"/>
  </mergeCells>
  <printOptions horizontalCentered="1"/>
  <pageMargins left="0.9055118110236221" right="0.43307086614173229" top="0.47244094488188981" bottom="0.70866141732283472" header="0.31496062992125984" footer="0.15748031496062992"/>
  <pageSetup scale="90" fitToHeight="4" orientation="portrait" r:id="rId1"/>
  <headerFooter>
    <oddHeader xml:space="preserve">&amp;R&amp;"Humnst777 Cn BT,Normal"&amp;12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Información adicional</vt:lpstr>
      <vt:lpstr>'Información adicional'!Títulos_a_imprimir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</dc:creator>
  <cp:lastModifiedBy>sfa</cp:lastModifiedBy>
  <cp:lastPrinted>2019-11-27T16:32:07Z</cp:lastPrinted>
  <dcterms:created xsi:type="dcterms:W3CDTF">2019-11-27T16:03:59Z</dcterms:created>
  <dcterms:modified xsi:type="dcterms:W3CDTF">2019-11-27T16:44:35Z</dcterms:modified>
</cp:coreProperties>
</file>