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a\Documents\CAMBIOS LIE 2019\Definitivo CRI y calendario 2019\"/>
    </mc:Choice>
  </mc:AlternateContent>
  <bookViews>
    <workbookView xWindow="0" yWindow="0" windowWidth="21600" windowHeight="9735"/>
  </bookViews>
  <sheets>
    <sheet name="Calendario LIE 2019" sheetId="8" r:id="rId1"/>
  </sheets>
  <definedNames>
    <definedName name="_xlnm._FilterDatabase" localSheetId="0" hidden="1">'Calendario LIE 2019'!$A$6:$AJ$205</definedName>
    <definedName name="ICEP" localSheetId="0">#REF!</definedName>
    <definedName name="ICEP">#REF!</definedName>
    <definedName name="_xlnm.Print_Titles" localSheetId="0">'Calendario LIE 2019'!$2:$6</definedName>
  </definedNames>
  <calcPr calcId="152511"/>
</workbook>
</file>

<file path=xl/calcChain.xml><?xml version="1.0" encoding="utf-8"?>
<calcChain xmlns="http://schemas.openxmlformats.org/spreadsheetml/2006/main">
  <c r="I10" i="8" l="1"/>
  <c r="I12" i="8"/>
  <c r="I13" i="8"/>
  <c r="I15" i="8"/>
  <c r="I16" i="8"/>
  <c r="I18" i="8"/>
  <c r="I19" i="8"/>
  <c r="I21" i="8"/>
  <c r="I22" i="8"/>
  <c r="I23" i="8"/>
  <c r="I24" i="8"/>
  <c r="I25" i="8"/>
  <c r="I27" i="8"/>
  <c r="I28" i="8"/>
  <c r="I29" i="8"/>
  <c r="I30" i="8"/>
  <c r="I31" i="8"/>
  <c r="I33" i="8"/>
  <c r="I34" i="8"/>
  <c r="I36" i="8"/>
  <c r="I37" i="8"/>
  <c r="I40" i="8"/>
  <c r="I42" i="8"/>
  <c r="I43" i="8"/>
  <c r="I44" i="8"/>
  <c r="I45" i="8"/>
  <c r="I46" i="8"/>
  <c r="I47" i="8"/>
  <c r="I48" i="8"/>
  <c r="I49" i="8"/>
  <c r="I50" i="8"/>
  <c r="I51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4" i="8"/>
  <c r="I95" i="8"/>
  <c r="I97" i="8"/>
  <c r="I98" i="8"/>
  <c r="I99" i="8"/>
  <c r="I100" i="8"/>
  <c r="I104" i="8"/>
  <c r="I105" i="8"/>
  <c r="I106" i="8"/>
  <c r="I107" i="8"/>
  <c r="I108" i="8"/>
  <c r="I109" i="8"/>
  <c r="I110" i="8"/>
  <c r="I111" i="8"/>
  <c r="I115" i="8"/>
  <c r="I116" i="8"/>
  <c r="I117" i="8"/>
  <c r="I118" i="8"/>
  <c r="I119" i="8"/>
  <c r="I120" i="8"/>
  <c r="I121" i="8"/>
  <c r="I123" i="8"/>
  <c r="I124" i="8"/>
  <c r="I125" i="8"/>
  <c r="I126" i="8"/>
  <c r="I127" i="8"/>
  <c r="I128" i="8"/>
  <c r="I129" i="8"/>
  <c r="I130" i="8"/>
  <c r="I131" i="8"/>
  <c r="I134" i="8"/>
  <c r="I135" i="8"/>
  <c r="I136" i="8"/>
  <c r="I137" i="8"/>
  <c r="I138" i="8"/>
  <c r="I139" i="8"/>
  <c r="I140" i="8"/>
  <c r="I141" i="8"/>
  <c r="I142" i="8"/>
  <c r="I143" i="8"/>
  <c r="I146" i="8"/>
  <c r="I147" i="8"/>
  <c r="I148" i="8"/>
  <c r="I149" i="8"/>
  <c r="I150" i="8"/>
  <c r="I152" i="8"/>
  <c r="I154" i="8"/>
  <c r="I156" i="8"/>
  <c r="I157" i="8"/>
  <c r="I158" i="8"/>
  <c r="I160" i="8"/>
  <c r="I161" i="8"/>
  <c r="I162" i="8"/>
  <c r="I163" i="8"/>
  <c r="I166" i="8"/>
  <c r="I167" i="8"/>
  <c r="I168" i="8"/>
  <c r="I169" i="8"/>
  <c r="I170" i="8"/>
  <c r="I171" i="8"/>
  <c r="I172" i="8"/>
  <c r="I173" i="8"/>
  <c r="I174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1" i="8"/>
  <c r="I193" i="8"/>
  <c r="I195" i="8"/>
  <c r="I196" i="8"/>
  <c r="I197" i="8"/>
  <c r="I198" i="8"/>
  <c r="I199" i="8"/>
  <c r="I200" i="8"/>
  <c r="I201" i="8"/>
  <c r="I203" i="8"/>
  <c r="I204" i="8"/>
  <c r="I205" i="8"/>
  <c r="J41" i="8" l="1"/>
  <c r="K165" i="8" l="1"/>
  <c r="L165" i="8"/>
  <c r="M165" i="8"/>
  <c r="N165" i="8"/>
  <c r="O165" i="8"/>
  <c r="P165" i="8"/>
  <c r="Q165" i="8"/>
  <c r="R165" i="8"/>
  <c r="S165" i="8"/>
  <c r="T165" i="8"/>
  <c r="U165" i="8"/>
  <c r="J165" i="8"/>
  <c r="I165" i="8" l="1"/>
  <c r="K133" i="8"/>
  <c r="L133" i="8"/>
  <c r="M133" i="8"/>
  <c r="N133" i="8"/>
  <c r="O133" i="8"/>
  <c r="P133" i="8"/>
  <c r="Q133" i="8"/>
  <c r="R133" i="8"/>
  <c r="S133" i="8"/>
  <c r="T133" i="8"/>
  <c r="U133" i="8"/>
  <c r="J133" i="8"/>
  <c r="I133" i="8" l="1"/>
  <c r="K52" i="8"/>
  <c r="L52" i="8"/>
  <c r="M52" i="8"/>
  <c r="N52" i="8"/>
  <c r="O52" i="8"/>
  <c r="P52" i="8"/>
  <c r="Q52" i="8"/>
  <c r="R52" i="8"/>
  <c r="S52" i="8"/>
  <c r="T52" i="8"/>
  <c r="U52" i="8"/>
  <c r="J52" i="8"/>
  <c r="I52" i="8" l="1"/>
  <c r="N41" i="8"/>
  <c r="O41" i="8"/>
  <c r="P41" i="8"/>
  <c r="Q41" i="8"/>
  <c r="R41" i="8"/>
  <c r="S41" i="8"/>
  <c r="T41" i="8"/>
  <c r="U41" i="8"/>
  <c r="M41" i="8"/>
  <c r="K41" i="8"/>
  <c r="L41" i="8"/>
  <c r="I41" i="8" l="1"/>
  <c r="J39" i="8"/>
  <c r="K176" i="8" l="1"/>
  <c r="L176" i="8"/>
  <c r="M176" i="8"/>
  <c r="N176" i="8"/>
  <c r="O176" i="8"/>
  <c r="P176" i="8"/>
  <c r="Q176" i="8"/>
  <c r="R176" i="8"/>
  <c r="S176" i="8"/>
  <c r="T176" i="8"/>
  <c r="U176" i="8"/>
  <c r="J176" i="8"/>
  <c r="I176" i="8" l="1"/>
  <c r="K103" i="8"/>
  <c r="L103" i="8"/>
  <c r="M103" i="8"/>
  <c r="N103" i="8"/>
  <c r="O103" i="8"/>
  <c r="P103" i="8"/>
  <c r="Q103" i="8"/>
  <c r="R103" i="8"/>
  <c r="S103" i="8"/>
  <c r="T103" i="8"/>
  <c r="U103" i="8"/>
  <c r="J103" i="8"/>
  <c r="K202" i="8"/>
  <c r="L202" i="8"/>
  <c r="M202" i="8"/>
  <c r="N202" i="8"/>
  <c r="O202" i="8"/>
  <c r="P202" i="8"/>
  <c r="Q202" i="8"/>
  <c r="R202" i="8"/>
  <c r="S202" i="8"/>
  <c r="T202" i="8"/>
  <c r="U202" i="8"/>
  <c r="K192" i="8"/>
  <c r="L192" i="8"/>
  <c r="M192" i="8"/>
  <c r="N192" i="8"/>
  <c r="O192" i="8"/>
  <c r="P192" i="8"/>
  <c r="Q192" i="8"/>
  <c r="R192" i="8"/>
  <c r="S192" i="8"/>
  <c r="T192" i="8"/>
  <c r="U192" i="8"/>
  <c r="J192" i="8"/>
  <c r="J164" i="8"/>
  <c r="K122" i="8"/>
  <c r="L122" i="8"/>
  <c r="M122" i="8"/>
  <c r="N122" i="8"/>
  <c r="O122" i="8"/>
  <c r="P122" i="8"/>
  <c r="Q122" i="8"/>
  <c r="R122" i="8"/>
  <c r="S122" i="8"/>
  <c r="T122" i="8"/>
  <c r="U122" i="8"/>
  <c r="J122" i="8"/>
  <c r="I192" i="8" l="1"/>
  <c r="I122" i="8"/>
  <c r="I103" i="8"/>
  <c r="U102" i="8"/>
  <c r="Q102" i="8"/>
  <c r="M102" i="8"/>
  <c r="T102" i="8"/>
  <c r="P102" i="8"/>
  <c r="L102" i="8"/>
  <c r="R102" i="8"/>
  <c r="N102" i="8"/>
  <c r="S102" i="8"/>
  <c r="O102" i="8"/>
  <c r="K102" i="8"/>
  <c r="S101" i="8" l="1"/>
  <c r="N101" i="8"/>
  <c r="L101" i="8"/>
  <c r="T101" i="8"/>
  <c r="M101" i="8"/>
  <c r="U101" i="8"/>
  <c r="K101" i="8"/>
  <c r="R101" i="8"/>
  <c r="P101" i="8"/>
  <c r="Q101" i="8"/>
  <c r="O101" i="8"/>
  <c r="S11" i="8" l="1"/>
  <c r="R11" i="8"/>
  <c r="O11" i="8"/>
  <c r="N11" i="8"/>
  <c r="K11" i="8"/>
  <c r="J11" i="8"/>
  <c r="L11" i="8"/>
  <c r="M11" i="8"/>
  <c r="P11" i="8"/>
  <c r="Q11" i="8"/>
  <c r="T11" i="8"/>
  <c r="U11" i="8"/>
  <c r="I11" i="8" l="1"/>
  <c r="M164" i="8"/>
  <c r="L164" i="8"/>
  <c r="K164" i="8"/>
  <c r="N164" i="8"/>
  <c r="O164" i="8"/>
  <c r="P164" i="8"/>
  <c r="Q164" i="8"/>
  <c r="R164" i="8"/>
  <c r="S164" i="8"/>
  <c r="T164" i="8"/>
  <c r="U164" i="8"/>
  <c r="I164" i="8" l="1"/>
  <c r="K39" i="8"/>
  <c r="L39" i="8"/>
  <c r="M39" i="8"/>
  <c r="N39" i="8"/>
  <c r="O39" i="8"/>
  <c r="P39" i="8"/>
  <c r="Q39" i="8"/>
  <c r="R39" i="8"/>
  <c r="S39" i="8"/>
  <c r="T39" i="8"/>
  <c r="U39" i="8"/>
  <c r="I39" i="8" l="1"/>
  <c r="K96" i="8"/>
  <c r="L96" i="8"/>
  <c r="M96" i="8"/>
  <c r="N96" i="8"/>
  <c r="O96" i="8"/>
  <c r="P96" i="8"/>
  <c r="Q96" i="8"/>
  <c r="R96" i="8"/>
  <c r="S96" i="8"/>
  <c r="T96" i="8"/>
  <c r="U96" i="8"/>
  <c r="J96" i="8"/>
  <c r="I96" i="8" l="1"/>
  <c r="K17" i="8"/>
  <c r="L17" i="8"/>
  <c r="M17" i="8"/>
  <c r="N17" i="8"/>
  <c r="O17" i="8"/>
  <c r="P17" i="8"/>
  <c r="Q17" i="8"/>
  <c r="R17" i="8"/>
  <c r="S17" i="8"/>
  <c r="T17" i="8"/>
  <c r="U17" i="8"/>
  <c r="J17" i="8"/>
  <c r="I17" i="8" l="1"/>
  <c r="J202" i="8"/>
  <c r="I202" i="8" s="1"/>
  <c r="U194" i="8"/>
  <c r="T194" i="8"/>
  <c r="S194" i="8"/>
  <c r="R194" i="8"/>
  <c r="Q194" i="8"/>
  <c r="P194" i="8"/>
  <c r="O194" i="8"/>
  <c r="N194" i="8"/>
  <c r="M194" i="8"/>
  <c r="L194" i="8"/>
  <c r="K194" i="8"/>
  <c r="J194" i="8"/>
  <c r="U159" i="8"/>
  <c r="T159" i="8"/>
  <c r="S159" i="8"/>
  <c r="R159" i="8"/>
  <c r="Q159" i="8"/>
  <c r="P159" i="8"/>
  <c r="O159" i="8"/>
  <c r="N159" i="8"/>
  <c r="M159" i="8"/>
  <c r="L159" i="8"/>
  <c r="K159" i="8"/>
  <c r="J159" i="8"/>
  <c r="U155" i="8"/>
  <c r="T155" i="8"/>
  <c r="S155" i="8"/>
  <c r="R155" i="8"/>
  <c r="Q155" i="8"/>
  <c r="P155" i="8"/>
  <c r="O155" i="8"/>
  <c r="N155" i="8"/>
  <c r="M155" i="8"/>
  <c r="L155" i="8"/>
  <c r="K155" i="8"/>
  <c r="J155" i="8"/>
  <c r="U145" i="8"/>
  <c r="T145" i="8"/>
  <c r="S145" i="8"/>
  <c r="R145" i="8"/>
  <c r="Q145" i="8"/>
  <c r="P145" i="8"/>
  <c r="O145" i="8"/>
  <c r="N145" i="8"/>
  <c r="M145" i="8"/>
  <c r="L145" i="8"/>
  <c r="K145" i="8"/>
  <c r="J145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U93" i="8"/>
  <c r="T93" i="8"/>
  <c r="S93" i="8"/>
  <c r="R93" i="8"/>
  <c r="Q93" i="8"/>
  <c r="P93" i="8"/>
  <c r="O93" i="8"/>
  <c r="N93" i="8"/>
  <c r="M93" i="8"/>
  <c r="L93" i="8"/>
  <c r="K93" i="8"/>
  <c r="J93" i="8"/>
  <c r="U32" i="8"/>
  <c r="T32" i="8"/>
  <c r="S32" i="8"/>
  <c r="R32" i="8"/>
  <c r="Q32" i="8"/>
  <c r="P32" i="8"/>
  <c r="O32" i="8"/>
  <c r="N32" i="8"/>
  <c r="M32" i="8"/>
  <c r="L32" i="8"/>
  <c r="K32" i="8"/>
  <c r="J32" i="8"/>
  <c r="U26" i="8"/>
  <c r="T26" i="8"/>
  <c r="S26" i="8"/>
  <c r="R26" i="8"/>
  <c r="Q26" i="8"/>
  <c r="P26" i="8"/>
  <c r="O26" i="8"/>
  <c r="N26" i="8"/>
  <c r="M26" i="8"/>
  <c r="L26" i="8"/>
  <c r="K26" i="8"/>
  <c r="J26" i="8"/>
  <c r="U20" i="8"/>
  <c r="T20" i="8"/>
  <c r="S20" i="8"/>
  <c r="R20" i="8"/>
  <c r="Q20" i="8"/>
  <c r="P20" i="8"/>
  <c r="O20" i="8"/>
  <c r="N20" i="8"/>
  <c r="M20" i="8"/>
  <c r="L20" i="8"/>
  <c r="K20" i="8"/>
  <c r="J20" i="8"/>
  <c r="U9" i="8"/>
  <c r="T9" i="8"/>
  <c r="S9" i="8"/>
  <c r="R9" i="8"/>
  <c r="Q9" i="8"/>
  <c r="P9" i="8"/>
  <c r="O9" i="8"/>
  <c r="N9" i="8"/>
  <c r="M9" i="8"/>
  <c r="L9" i="8"/>
  <c r="K9" i="8"/>
  <c r="J9" i="8"/>
  <c r="I9" i="8" l="1"/>
  <c r="I20" i="8"/>
  <c r="I26" i="8"/>
  <c r="I32" i="8"/>
  <c r="I93" i="8"/>
  <c r="I114" i="8"/>
  <c r="I194" i="8"/>
  <c r="I159" i="8"/>
  <c r="I155" i="8"/>
  <c r="I145" i="8"/>
  <c r="J38" i="8"/>
  <c r="T113" i="8"/>
  <c r="T112" i="8" s="1"/>
  <c r="K113" i="8"/>
  <c r="K112" i="8" s="1"/>
  <c r="O113" i="8"/>
  <c r="O112" i="8" s="1"/>
  <c r="S113" i="8"/>
  <c r="S112" i="8" s="1"/>
  <c r="P113" i="8"/>
  <c r="P112" i="8" s="1"/>
  <c r="M113" i="8"/>
  <c r="M112" i="8" s="1"/>
  <c r="Q113" i="8"/>
  <c r="Q112" i="8" s="1"/>
  <c r="U113" i="8"/>
  <c r="U112" i="8" s="1"/>
  <c r="L113" i="8"/>
  <c r="L112" i="8" s="1"/>
  <c r="J113" i="8"/>
  <c r="N113" i="8"/>
  <c r="N112" i="8" s="1"/>
  <c r="R113" i="8"/>
  <c r="R112" i="8" s="1"/>
  <c r="N38" i="8"/>
  <c r="R38" i="8"/>
  <c r="Q38" i="8"/>
  <c r="M38" i="8"/>
  <c r="U38" i="8"/>
  <c r="L38" i="8"/>
  <c r="P38" i="8"/>
  <c r="T38" i="8"/>
  <c r="K38" i="8"/>
  <c r="O38" i="8"/>
  <c r="S38" i="8"/>
  <c r="J35" i="8" l="1"/>
  <c r="I38" i="8"/>
  <c r="J112" i="8"/>
  <c r="I112" i="8" s="1"/>
  <c r="I113" i="8"/>
  <c r="P35" i="8"/>
  <c r="R35" i="8"/>
  <c r="T35" i="8"/>
  <c r="U35" i="8"/>
  <c r="S35" i="8"/>
  <c r="M35" i="8"/>
  <c r="Q35" i="8"/>
  <c r="O35" i="8"/>
  <c r="L35" i="8"/>
  <c r="N35" i="8"/>
  <c r="K35" i="8"/>
  <c r="I35" i="8" l="1"/>
  <c r="J14" i="8" l="1"/>
  <c r="N14" i="8"/>
  <c r="T14" i="8"/>
  <c r="P14" i="8"/>
  <c r="R14" i="8"/>
  <c r="U14" i="8"/>
  <c r="K14" i="8"/>
  <c r="L14" i="8"/>
  <c r="M14" i="8"/>
  <c r="O14" i="8"/>
  <c r="S14" i="8"/>
  <c r="Q14" i="8"/>
  <c r="I14" i="8" l="1"/>
  <c r="R8" i="8"/>
  <c r="S8" i="8"/>
  <c r="K8" i="8"/>
  <c r="T8" i="8"/>
  <c r="O8" i="8"/>
  <c r="U8" i="8"/>
  <c r="N8" i="8"/>
  <c r="M8" i="8"/>
  <c r="J8" i="8"/>
  <c r="Q8" i="8"/>
  <c r="L8" i="8"/>
  <c r="P8" i="8"/>
  <c r="I8" i="8" l="1"/>
  <c r="J102" i="8" l="1"/>
  <c r="I102" i="8" s="1"/>
  <c r="J101" i="8" l="1"/>
  <c r="I101" i="8" s="1"/>
  <c r="U151" i="8" l="1"/>
  <c r="U144" i="8" s="1"/>
  <c r="L151" i="8"/>
  <c r="L144" i="8" s="1"/>
  <c r="N151" i="8"/>
  <c r="N144" i="8" s="1"/>
  <c r="I153" i="8"/>
  <c r="S151" i="8"/>
  <c r="S144" i="8" s="1"/>
  <c r="M151" i="8"/>
  <c r="M144" i="8" s="1"/>
  <c r="T151" i="8"/>
  <c r="T144" i="8" s="1"/>
  <c r="O151" i="8"/>
  <c r="O144" i="8" s="1"/>
  <c r="K151" i="8"/>
  <c r="K144" i="8" s="1"/>
  <c r="J151" i="8"/>
  <c r="J144" i="8" s="1"/>
  <c r="R151" i="8"/>
  <c r="R144" i="8" s="1"/>
  <c r="Q151" i="8"/>
  <c r="Q144" i="8" s="1"/>
  <c r="P151" i="8"/>
  <c r="P144" i="8" s="1"/>
  <c r="I151" i="8" l="1"/>
  <c r="I144" i="8"/>
  <c r="I190" i="8"/>
  <c r="O175" i="8"/>
  <c r="O132" i="8" s="1"/>
  <c r="O7" i="8" s="1"/>
  <c r="K175" i="8"/>
  <c r="K132" i="8" s="1"/>
  <c r="K7" i="8" s="1"/>
  <c r="N175" i="8"/>
  <c r="N132" i="8" s="1"/>
  <c r="N7" i="8" s="1"/>
  <c r="T175" i="8"/>
  <c r="T132" i="8" s="1"/>
  <c r="T7" i="8" s="1"/>
  <c r="R175" i="8"/>
  <c r="R132" i="8" s="1"/>
  <c r="R7" i="8" s="1"/>
  <c r="S175" i="8"/>
  <c r="S132" i="8" s="1"/>
  <c r="S7" i="8" s="1"/>
  <c r="M175" i="8"/>
  <c r="M132" i="8" s="1"/>
  <c r="M7" i="8" s="1"/>
  <c r="P175" i="8"/>
  <c r="P132" i="8" s="1"/>
  <c r="P7" i="8" s="1"/>
  <c r="L175" i="8"/>
  <c r="L132" i="8" s="1"/>
  <c r="L7" i="8" s="1"/>
  <c r="Q175" i="8"/>
  <c r="Q132" i="8" s="1"/>
  <c r="Q7" i="8" s="1"/>
  <c r="U175" i="8"/>
  <c r="U132" i="8" s="1"/>
  <c r="U7" i="8" s="1"/>
  <c r="J175" i="8"/>
  <c r="J132" i="8" s="1"/>
  <c r="J7" i="8" s="1"/>
  <c r="I175" i="8" l="1"/>
  <c r="I7" i="8"/>
  <c r="I132" i="8"/>
</calcChain>
</file>

<file path=xl/sharedStrings.xml><?xml version="1.0" encoding="utf-8"?>
<sst xmlns="http://schemas.openxmlformats.org/spreadsheetml/2006/main" count="681" uniqueCount="297">
  <si>
    <t>Concepto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</si>
  <si>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</si>
  <si>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</si>
  <si>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</si>
  <si>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</si>
  <si>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</si>
  <si>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</si>
  <si>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</si>
  <si>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</si>
  <si>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</si>
  <si>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</si>
  <si>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</si>
  <si>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</si>
  <si>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</si>
  <si>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Ingresos Totales</t>
  </si>
  <si>
    <t>Impuestos</t>
  </si>
  <si>
    <t xml:space="preserve">                                                                                </t>
  </si>
  <si>
    <t>Impuestos Ecológicos</t>
  </si>
  <si>
    <t>Recargos</t>
  </si>
  <si>
    <t>Multas</t>
  </si>
  <si>
    <t>Actualizaciones</t>
  </si>
  <si>
    <t>Otros Impuestos</t>
  </si>
  <si>
    <t>Aportaciones para Fondos de Vivienda</t>
  </si>
  <si>
    <t>Cuotas de Ahorro para el Retiro</t>
  </si>
  <si>
    <t>Derechos</t>
  </si>
  <si>
    <t>Poder Ejecutivo</t>
  </si>
  <si>
    <t>Secretaría General de Gobierno</t>
  </si>
  <si>
    <t>Secretaría de la Contraloría</t>
  </si>
  <si>
    <t>Secretaría de Educación Pública</t>
  </si>
  <si>
    <t>Secretaría de Seguridad Pública</t>
  </si>
  <si>
    <t>Secretaría de Finanzas y Administración</t>
  </si>
  <si>
    <t>Secretaría de Desarrollo Rural, Sustentabilidad y Ordenamiento Territorial</t>
  </si>
  <si>
    <t>Secretaría de Competitividad, Trabajo y Desarrollo Económico</t>
  </si>
  <si>
    <t>Poder Judicial</t>
  </si>
  <si>
    <t>Organismos Públicos Descentralizados</t>
  </si>
  <si>
    <t>Colegio de Bachilleres del Estado de Puebla</t>
  </si>
  <si>
    <t>Comisión Estatal de Agua y Saneamiento de Puebla</t>
  </si>
  <si>
    <t>Instituto Tecnológico Superior de Acatlán de Osorio</t>
  </si>
  <si>
    <t>Instituto Tecnológico Superior de Atlixco</t>
  </si>
  <si>
    <t>Instituto Tecnológico Superior de Ciudad Serdán</t>
  </si>
  <si>
    <t>Instituto Tecnológico Superior de Huauchinango</t>
  </si>
  <si>
    <t>Instituto Tecnológico Superior de la Sierra Negra de Ajalpan</t>
  </si>
  <si>
    <t>Instituto Tecnológico Superior de Libres</t>
  </si>
  <si>
    <t>Instituto Tecnológico Superior de San Martín Texmelucan</t>
  </si>
  <si>
    <t>Instituto Tecnológico Superior de Tepeaca</t>
  </si>
  <si>
    <t>Instituto Tecnológico Superior de Tepexi de Rodríguez</t>
  </si>
  <si>
    <t>Instituto Tecnológico Superior de Teziutlán</t>
  </si>
  <si>
    <t>Instituto Tecnológico Superior de Venustiano Carranza</t>
  </si>
  <si>
    <t>Instituto Tecnológico Superior de Zacapoaxtla</t>
  </si>
  <si>
    <t>Sistema para el Desarrollo Integral de la Familia</t>
  </si>
  <si>
    <t>Universidad Politécnica de Amozoc</t>
  </si>
  <si>
    <t>Universidad Politécnica de Puebla</t>
  </si>
  <si>
    <t>Universidad Tecnológica de Huejotzingo</t>
  </si>
  <si>
    <t>Universidad Tecnológica de Izúcar de Matamoros</t>
  </si>
  <si>
    <t>Universidad Tecnológica de Oriental</t>
  </si>
  <si>
    <t>Universidad Tecnológica de Puebla</t>
  </si>
  <si>
    <t>Universidad Tecnológica de Tecamachalco</t>
  </si>
  <si>
    <t>Universidad Tecnológica de Tehuacán</t>
  </si>
  <si>
    <t>Universidad Tecnológica de Xicotepec de Juárez</t>
  </si>
  <si>
    <t>Colegio de Educación Profesional Técnica del Estado</t>
  </si>
  <si>
    <t>Universidad Politécnica Metropolitana de Puebla</t>
  </si>
  <si>
    <t>Otros Derechos</t>
  </si>
  <si>
    <t>Productos</t>
  </si>
  <si>
    <t>Aprovechamientos</t>
  </si>
  <si>
    <t>Impuesto Sobre la Renta</t>
  </si>
  <si>
    <t>ISR Fiscalización</t>
  </si>
  <si>
    <t>Impuesto al Valor Agregado (Fiscalización)</t>
  </si>
  <si>
    <t>Impuestos al Comercio Exterior</t>
  </si>
  <si>
    <t>Multas Administrativas No Fiscales</t>
  </si>
  <si>
    <t>100% Multas Fiscales</t>
  </si>
  <si>
    <t>Incentivos Autoliquidables Régimen de Incorporación Fiscal</t>
  </si>
  <si>
    <t>Incentivos Autoliquidables Derivados de la Vigilancia de Obligaciones Coordinada</t>
  </si>
  <si>
    <t>Incentivos Autoliquidables Derivados de la Fiscalización Concurrente</t>
  </si>
  <si>
    <t>Multas y penalizaciones</t>
  </si>
  <si>
    <t>Participaciones</t>
  </si>
  <si>
    <t>Fondo General de Participaciones</t>
  </si>
  <si>
    <t>Fondo de Fomento Municipal</t>
  </si>
  <si>
    <t>20% IEPS cerveza, refresco y alcohol, 8% tabaco</t>
  </si>
  <si>
    <t>Fondo de Compensación ISAN</t>
  </si>
  <si>
    <t>Fondo de Compensación (FOCO)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</si>
  <si>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</si>
  <si>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</si>
  <si>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</si>
  <si>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</si>
  <si>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Infraestructura Social Municipal</t>
  </si>
  <si>
    <t>Fondo de Aportaciones Múltiples</t>
  </si>
  <si>
    <t xml:space="preserve">Asistencia Social </t>
  </si>
  <si>
    <t>Infraestructura Educativa Básica</t>
  </si>
  <si>
    <t>Fondo de Aportaciones para  la Educación Tecnológica y de Adultos</t>
  </si>
  <si>
    <t xml:space="preserve">Educación Tecnológica </t>
  </si>
  <si>
    <t>Educación para Adultos</t>
  </si>
  <si>
    <t>Fondo de Aportaciones para la Seguridad Pública de los Estados y del Distrito Federal</t>
  </si>
  <si>
    <t>Fondo de Aportaciones para el Fortalecimiento de las Entidades Federativas</t>
  </si>
  <si>
    <t>Convenios</t>
  </si>
  <si>
    <t>Subsidios y Subvenciones</t>
  </si>
  <si>
    <t>Pensiones y Jubilaciones</t>
  </si>
  <si>
    <t>Endeudamiento Interno</t>
  </si>
  <si>
    <t>Endeudamiento Externo</t>
  </si>
  <si>
    <t>(pesos)</t>
  </si>
  <si>
    <t>Fuente de Financiamiento</t>
  </si>
  <si>
    <t>Recursos Fiscales</t>
  </si>
  <si>
    <t>Recursos Federales</t>
  </si>
  <si>
    <t>Convenios Federales</t>
  </si>
  <si>
    <t>Instituto Registral y Catastral del Estado de Puebla</t>
  </si>
  <si>
    <t>5 al millar por Inspección y Vigilancia de Obra Pública</t>
  </si>
  <si>
    <t>Consejo Estatal de Coordinación del Sistema Nacional de Seguridad Pública</t>
  </si>
  <si>
    <t>Instituto de Capacitación para el Trabajo del Estado de Puebla</t>
  </si>
  <si>
    <t>Universidad Interserrana Puebla-Ahuacatlán</t>
  </si>
  <si>
    <t>Universidad Intercultural del Estado de Puebla</t>
  </si>
  <si>
    <t>Universidad Interserrana Puebla-Chilchotla</t>
  </si>
  <si>
    <t>Instituto de Seguridad y Servicios Sociales de los Trabajadores al Servicio de los Poderes del Estado de Puebla</t>
  </si>
  <si>
    <t>Carreteras de Cuota</t>
  </si>
  <si>
    <t>Impuesto al Valor Agregado (Vigilancia de Obligaciones)</t>
  </si>
  <si>
    <t>Multas Estatales No Fiscales</t>
  </si>
  <si>
    <t>Penalizaciones</t>
  </si>
  <si>
    <t>Fondo de Fiscalización y Recaudación (FOFIR)</t>
  </si>
  <si>
    <t>Fondo de Extracción de Hidrocarburos (FEXHI)</t>
  </si>
  <si>
    <t>Fondo para Entidades Federativas y Municipios Productores de Hidrocarburos</t>
  </si>
  <si>
    <t>Gobierno del Estado de Puebla</t>
  </si>
  <si>
    <t>FONE Servicios Personales</t>
  </si>
  <si>
    <t>FONE Fondo de Compensación</t>
  </si>
  <si>
    <t>FONE Otros de Gasto Corriente</t>
  </si>
  <si>
    <t>FONE Gasto de Operación</t>
  </si>
  <si>
    <t>ISR Enajenación de Bienes</t>
  </si>
  <si>
    <t>Impuesto Especial Sobre Producción y Servicios</t>
  </si>
  <si>
    <t>Incentivos no Comprendidos en las Fracciones Anteriores Causados en Ejercicios Fiscales Anteriores Pendientes de Liquidación o Pago</t>
  </si>
  <si>
    <t>Indemnizaciones</t>
  </si>
  <si>
    <t>Intereses por Inversiones de Aportaciones</t>
  </si>
  <si>
    <t>Intereses por Inversiones de Convenios</t>
  </si>
  <si>
    <t>Intereses por Inversiones de Recursos Estatales</t>
  </si>
  <si>
    <t>Enajenación de Bienes</t>
  </si>
  <si>
    <t>Convenios Municipales</t>
  </si>
  <si>
    <t>Convenios Privados</t>
  </si>
  <si>
    <t>Convenios Estatales</t>
  </si>
  <si>
    <t>Organos Autónomos</t>
  </si>
  <si>
    <t>Fiscalía General del Estado</t>
  </si>
  <si>
    <t>Incentivos Por el Uso de Pagos Electrónicos</t>
  </si>
  <si>
    <t>Infraestructura Social para las Entidades</t>
  </si>
  <si>
    <t>Infraestructura Educativa Media Superior y Superior</t>
  </si>
  <si>
    <t>Incentivos por Administración de Ingresos Coordinados Municipales</t>
  </si>
  <si>
    <t>Secretaría de Cultura y Turismo</t>
  </si>
  <si>
    <t>Universidad Tecnológica Bilingüe Internacional y Sustentable de Puebla</t>
  </si>
  <si>
    <t>InstitutoTecnológico Superior de Tlatlauquitepec</t>
  </si>
  <si>
    <t>Servicios de Salud del Estado de Puebla</t>
  </si>
  <si>
    <t>Relación de Fuentes de Financiamiento</t>
  </si>
  <si>
    <t>No Etiquetado</t>
  </si>
  <si>
    <t>Etiquetado</t>
  </si>
  <si>
    <t>Colegio de Estudios Científicos y Tecnológicos del Estado de Puebla (CECYTE)</t>
  </si>
  <si>
    <t>Instituto de Educación Digital del Estado de Puebla</t>
  </si>
  <si>
    <t>Instituto Tecnológico Superior de la Sierra Norte de Puebla</t>
  </si>
  <si>
    <t>Secretaría de Infraestructura, Movilidad  y Transportes</t>
  </si>
  <si>
    <t>Calendario de Ingresos para el ejercicio fiscal 2019</t>
  </si>
  <si>
    <t>Impuestos Sobre los Ingresos</t>
  </si>
  <si>
    <t xml:space="preserve">Estatal Sobre Tenencia o Uso de Vehículos              </t>
  </si>
  <si>
    <t xml:space="preserve">Sobre Adquisición de Vehículos Automotores Usados              </t>
  </si>
  <si>
    <t>Fondo de Aportaciones para el Fortalecimiento de los Municipios y las Demarcaciones Territoriales del DF</t>
  </si>
  <si>
    <t>Impuestos Sobre la Producción, el Consumo y las Transacciones</t>
  </si>
  <si>
    <t>Sobre Servicios de Hospedaje</t>
  </si>
  <si>
    <t>Impuestos Sobre Nóminas y Asimilables</t>
  </si>
  <si>
    <t>Sobre Erogaciones por Remuneraciones al Trabajo Personal</t>
  </si>
  <si>
    <t>Accesorios de Impuestos</t>
  </si>
  <si>
    <t>Impuestos no Comprendidos en la Ley de Ingresos Vigente, Causados en Ejercicios Fiscales Anteriores Pendientes de Liquidación o Pago</t>
  </si>
  <si>
    <t>Sobre Loterías, Rifas, Sorteos y Concursos</t>
  </si>
  <si>
    <t>Cuotas para la Seguridad Social</t>
  </si>
  <si>
    <t>Otras Cuotas y Aportaciones para la Seguridad Social</t>
  </si>
  <si>
    <t>Accesorios de Cuotas y Aportaciones de Seguridad Social</t>
  </si>
  <si>
    <t>Cuotas y Aportaciones de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</si>
  <si>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</si>
  <si>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</si>
  <si>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</si>
  <si>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 por el Uso, Goce, Aprovechamiento o Explotación de Bienes de Dominio Público</t>
  </si>
  <si>
    <t>Derechos por Hidrocarburos (Derogado)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</si>
  <si>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</si>
  <si>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</si>
  <si>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</si>
  <si>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Productos de Capital (Derogado)</t>
  </si>
  <si>
    <t>Productos no Comprendidos en la Ley de Ingresos Vigente, Causados en Ejercicios Fiscales Anteriores Pendientes de Liquidación o Pago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</si>
  <si>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</si>
  <si>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</si>
  <si>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</si>
  <si>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</si>
  <si>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</si>
  <si>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</si>
  <si>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</si>
  <si>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</si>
  <si>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</si>
  <si>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</si>
  <si>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</si>
  <si>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</si>
  <si>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</si>
  <si>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IEPS Gasolinas y Diésel</t>
  </si>
  <si>
    <t>Impuestos Sobre Automóviles Nuevos</t>
  </si>
  <si>
    <t>100% ISR de Sueldos y Salarios del Personal de las Entidades y los Municipios (Fondo ISR)</t>
  </si>
  <si>
    <t>Fondos Distintos de Aportaciones</t>
  </si>
  <si>
    <t>Transferencias y Asignaciones</t>
  </si>
  <si>
    <t>Transferencias al Resto del Sector Público (Derogado)</t>
  </si>
  <si>
    <t>Ayudas Sociales (Derogado)</t>
  </si>
  <si>
    <t>Transferencias a Fideicomisos, Mandatos y Análogos (Derogado)</t>
  </si>
  <si>
    <t>Transferencias del Fondo Mexicano del Petróleo para la Estabilización y el Desarrollo</t>
  </si>
  <si>
    <t>Transferencias, Asignaciones, Subsidios y Subvenciones, y Pensiones y Jubilaciones</t>
  </si>
  <si>
    <t>Ingresos Derivados de Financiamientos</t>
  </si>
  <si>
    <t>01</t>
  </si>
  <si>
    <t>02</t>
  </si>
  <si>
    <t>03</t>
  </si>
  <si>
    <t>Financiamiento Interno</t>
  </si>
  <si>
    <t>Productos por Prestación de Servicios</t>
  </si>
  <si>
    <t>43.001.001</t>
  </si>
  <si>
    <t>43.001.002</t>
  </si>
  <si>
    <t>43.001.002.001</t>
  </si>
  <si>
    <t>43.001.002.002</t>
  </si>
  <si>
    <t>43.001.003</t>
  </si>
  <si>
    <t>43.001.004</t>
  </si>
  <si>
    <t>43.001.005</t>
  </si>
  <si>
    <t>43.001.006</t>
  </si>
  <si>
    <t>43.001.007</t>
  </si>
  <si>
    <t>43.001.008</t>
  </si>
  <si>
    <t>43.001.009</t>
  </si>
  <si>
    <t>43.003.001</t>
  </si>
  <si>
    <t>43.003.002</t>
  </si>
  <si>
    <t>43.003.003</t>
  </si>
  <si>
    <t>43.003.004</t>
  </si>
  <si>
    <t>43.003.005</t>
  </si>
  <si>
    <t>43.003.006</t>
  </si>
  <si>
    <t>43.003.007</t>
  </si>
  <si>
    <t>43.003.008</t>
  </si>
  <si>
    <t>43.003.009</t>
  </si>
  <si>
    <t>43.003.010</t>
  </si>
  <si>
    <t>43.003.011</t>
  </si>
  <si>
    <t>43.003.012</t>
  </si>
  <si>
    <t>43.003.013</t>
  </si>
  <si>
    <t>43.003.014</t>
  </si>
  <si>
    <t>43.003.015</t>
  </si>
  <si>
    <t>43.003.016</t>
  </si>
  <si>
    <t>43.003.017</t>
  </si>
  <si>
    <t>43.003.018</t>
  </si>
  <si>
    <t>43.003.019</t>
  </si>
  <si>
    <t>43.003.020</t>
  </si>
  <si>
    <t>43.003.021</t>
  </si>
  <si>
    <t>43.003.022</t>
  </si>
  <si>
    <t>43.003.023</t>
  </si>
  <si>
    <t>43.003.024</t>
  </si>
  <si>
    <t>43.003.025</t>
  </si>
  <si>
    <t>43.003.026</t>
  </si>
  <si>
    <t>43.003.027</t>
  </si>
  <si>
    <t>43.003.028</t>
  </si>
  <si>
    <t>43.003.029</t>
  </si>
  <si>
    <t>43.003.030</t>
  </si>
  <si>
    <t>43.003.031</t>
  </si>
  <si>
    <t>43.003.032</t>
  </si>
  <si>
    <t>43.003.033</t>
  </si>
  <si>
    <t>43.003.034</t>
  </si>
  <si>
    <t>43.003.035</t>
  </si>
  <si>
    <t>43.003.036</t>
  </si>
  <si>
    <t>43.003.037</t>
  </si>
  <si>
    <t>43.003.038</t>
  </si>
  <si>
    <t>43.003.039</t>
  </si>
  <si>
    <t>43.004.001</t>
  </si>
  <si>
    <t>51.001.001</t>
  </si>
  <si>
    <t>51.001.002</t>
  </si>
  <si>
    <t>61.001.001</t>
  </si>
  <si>
    <t>61.001.002</t>
  </si>
  <si>
    <t>82.001.001</t>
  </si>
  <si>
    <t>82.001.002</t>
  </si>
  <si>
    <t>82.001.003</t>
  </si>
  <si>
    <t>82.001.004</t>
  </si>
  <si>
    <t>82.003.001</t>
  </si>
  <si>
    <t>82.003.002</t>
  </si>
  <si>
    <t>82.005.001</t>
  </si>
  <si>
    <t>82.005.002</t>
  </si>
  <si>
    <t>82.005.003</t>
  </si>
  <si>
    <t>82.006.001</t>
  </si>
  <si>
    <t>82.006.002</t>
  </si>
  <si>
    <t>84.001.001</t>
  </si>
  <si>
    <t>84.001.002</t>
  </si>
  <si>
    <t>84.010</t>
  </si>
  <si>
    <t>Fondo de Compensación Repecos e Intermedios</t>
  </si>
  <si>
    <t>Financiamientos Internos</t>
  </si>
  <si>
    <t>Museos Puebla</t>
  </si>
  <si>
    <t>43.003.040</t>
  </si>
  <si>
    <t>81.010</t>
  </si>
  <si>
    <t>Incentivos Derivados de la Colaboración Fiscal</t>
  </si>
  <si>
    <t>83.001.001</t>
  </si>
  <si>
    <t>83.001.002</t>
  </si>
  <si>
    <t>83.001.003</t>
  </si>
  <si>
    <t>83.001.004</t>
  </si>
  <si>
    <t>83.001.005</t>
  </si>
  <si>
    <t>83.001.006</t>
  </si>
  <si>
    <t>Seguro Popular</t>
  </si>
  <si>
    <t>Prospera Programa de Inclusión Social</t>
  </si>
  <si>
    <t>Seguro Médico Siglo XXI</t>
  </si>
  <si>
    <t>Benemérita Universidad Autónoma de Puebla (BUAP)</t>
  </si>
  <si>
    <t>Otros Recursos de Libre Disposición</t>
  </si>
  <si>
    <t>Financiamientos Externos</t>
  </si>
  <si>
    <t>Impuestos Sobre el Patrimonio</t>
  </si>
  <si>
    <t>Ingresos por Venta de Bienes, Prestación de Servicios y Otros Ingresos</t>
  </si>
  <si>
    <t>Programa de Fortalecimiento de los Servicios Estatales de Salud</t>
  </si>
  <si>
    <t>Programa de Agua Potable, Agua y Tratamiento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</si>
</sst>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8"/>
      <name val="Arial"/>
      <family val="2"/>
    </font>
    <font>
      <sz val="7"/>
      <color theme="1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sz val="13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Arial"/>
      <family val="2"/>
    </font>
    <font>
      <sz val="7"/>
      <color theme="1"/>
      <name val="Calibri"/>
      <family val="2"/>
      <scheme val="minor"/>
    </font>
    <font>
      <i/>
      <sz val="8"/>
      <color theme="1"/>
      <name val="Arial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5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164" fontId="14" fillId="0" borderId="2" xfId="1" applyNumberFormat="1" applyFont="1" applyBorder="1" applyAlignment="1">
      <alignment horizontal="right" vertical="center"/>
    </xf>
    <xf numFmtId="164" fontId="14" fillId="0" borderId="2" xfId="1" applyNumberFormat="1" applyFont="1" applyFill="1" applyBorder="1" applyAlignment="1">
      <alignment horizontal="right" vertical="center"/>
    </xf>
    <xf numFmtId="164" fontId="15" fillId="0" borderId="2" xfId="1" applyNumberFormat="1" applyFont="1" applyBorder="1" applyAlignment="1">
      <alignment horizontal="right" vertical="center"/>
    </xf>
    <xf numFmtId="164" fontId="15" fillId="0" borderId="2" xfId="1" applyNumberFormat="1" applyFont="1" applyFill="1" applyBorder="1" applyAlignment="1">
      <alignment horizontal="right" vertical="center"/>
    </xf>
    <xf numFmtId="164" fontId="6" fillId="0" borderId="2" xfId="1" applyNumberFormat="1" applyFont="1" applyBorder="1" applyAlignment="1">
      <alignment horizontal="right" vertical="center"/>
    </xf>
    <xf numFmtId="164" fontId="6" fillId="0" borderId="2" xfId="1" applyNumberFormat="1" applyFont="1" applyFill="1" applyBorder="1" applyAlignment="1">
      <alignment horizontal="right" vertical="center"/>
    </xf>
    <xf numFmtId="164" fontId="7" fillId="0" borderId="2" xfId="1" applyNumberFormat="1" applyFont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164" fontId="5" fillId="0" borderId="2" xfId="1" applyNumberFormat="1" applyFont="1" applyBorder="1" applyAlignment="1">
      <alignment horizontal="right" vertical="center"/>
    </xf>
    <xf numFmtId="0" fontId="22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64" fontId="27" fillId="0" borderId="2" xfId="1" applyNumberFormat="1" applyFont="1" applyBorder="1" applyAlignment="1">
      <alignment horizontal="right" vertical="center"/>
    </xf>
    <xf numFmtId="164" fontId="5" fillId="0" borderId="2" xfId="1" applyNumberFormat="1" applyFont="1" applyFill="1" applyBorder="1" applyAlignment="1">
      <alignment horizontal="right" vertical="center"/>
    </xf>
    <xf numFmtId="164" fontId="28" fillId="0" borderId="2" xfId="1" applyNumberFormat="1" applyFont="1" applyBorder="1" applyAlignment="1">
      <alignment horizontal="right" vertical="center"/>
    </xf>
    <xf numFmtId="164" fontId="27" fillId="0" borderId="2" xfId="1" applyNumberFormat="1" applyFont="1" applyFill="1" applyBorder="1" applyAlignment="1">
      <alignment horizontal="right" vertical="center"/>
    </xf>
    <xf numFmtId="1" fontId="6" fillId="0" borderId="2" xfId="1" applyNumberFormat="1" applyFont="1" applyBorder="1" applyAlignment="1">
      <alignment horizontal="right" vertical="center" wrapText="1"/>
    </xf>
    <xf numFmtId="1" fontId="7" fillId="0" borderId="2" xfId="0" applyNumberFormat="1" applyFont="1" applyBorder="1" applyAlignment="1">
      <alignment horizontal="right" vertical="center"/>
    </xf>
    <xf numFmtId="1" fontId="7" fillId="0" borderId="2" xfId="1" applyNumberFormat="1" applyFont="1" applyBorder="1" applyAlignment="1">
      <alignment horizontal="right" vertical="center" wrapText="1"/>
    </xf>
    <xf numFmtId="1" fontId="15" fillId="0" borderId="2" xfId="1" applyNumberFormat="1" applyFont="1" applyBorder="1" applyAlignment="1">
      <alignment horizontal="right" vertical="center"/>
    </xf>
    <xf numFmtId="1" fontId="6" fillId="0" borderId="2" xfId="1" applyNumberFormat="1" applyFont="1" applyBorder="1" applyAlignment="1">
      <alignment horizontal="right" vertical="center"/>
    </xf>
    <xf numFmtId="1" fontId="7" fillId="0" borderId="2" xfId="1" applyNumberFormat="1" applyFont="1" applyFill="1" applyBorder="1" applyAlignment="1">
      <alignment horizontal="right" vertical="center"/>
    </xf>
    <xf numFmtId="1" fontId="7" fillId="0" borderId="2" xfId="1" applyNumberFormat="1" applyFont="1" applyBorder="1" applyAlignment="1">
      <alignment horizontal="right" vertical="center"/>
    </xf>
    <xf numFmtId="1" fontId="6" fillId="0" borderId="2" xfId="1" applyNumberFormat="1" applyFont="1" applyFill="1" applyBorder="1" applyAlignment="1">
      <alignment horizontal="right" vertical="center"/>
    </xf>
    <xf numFmtId="1" fontId="5" fillId="0" borderId="2" xfId="0" applyNumberFormat="1" applyFont="1" applyBorder="1" applyAlignment="1">
      <alignment horizontal="right" vertical="center"/>
    </xf>
    <xf numFmtId="1" fontId="6" fillId="0" borderId="2" xfId="0" applyNumberFormat="1" applyFont="1" applyBorder="1" applyAlignment="1">
      <alignment horizontal="right" vertical="center"/>
    </xf>
    <xf numFmtId="1" fontId="28" fillId="0" borderId="2" xfId="0" applyNumberFormat="1" applyFont="1" applyBorder="1" applyAlignment="1">
      <alignment horizontal="right" vertical="center"/>
    </xf>
    <xf numFmtId="1" fontId="7" fillId="0" borderId="2" xfId="0" applyNumberFormat="1" applyFont="1" applyBorder="1" applyAlignment="1">
      <alignment horizontal="right" vertical="center" wrapText="1"/>
    </xf>
    <xf numFmtId="1" fontId="15" fillId="0" borderId="2" xfId="0" applyNumberFormat="1" applyFont="1" applyBorder="1" applyAlignment="1">
      <alignment horizontal="right" vertical="center"/>
    </xf>
    <xf numFmtId="1" fontId="15" fillId="0" borderId="2" xfId="0" applyNumberFormat="1" applyFont="1" applyBorder="1" applyAlignment="1">
      <alignment horizontal="right" vertical="center" wrapText="1"/>
    </xf>
    <xf numFmtId="1" fontId="5" fillId="0" borderId="2" xfId="1" applyNumberFormat="1" applyFont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16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6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17" fillId="0" borderId="1" xfId="0" applyNumberFormat="1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" fontId="14" fillId="0" borderId="2" xfId="1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20" fillId="0" borderId="1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5" fillId="0" borderId="1" xfId="0" applyFont="1" applyBorder="1" applyAlignment="1">
      <alignment horizontal="right" vertical="center"/>
    </xf>
    <xf numFmtId="164" fontId="0" fillId="0" borderId="0" xfId="0" applyNumberFormat="1" applyAlignment="1">
      <alignment vertical="center"/>
    </xf>
    <xf numFmtId="0" fontId="26" fillId="0" borderId="0" xfId="0" applyFont="1" applyAlignment="1">
      <alignment vertical="center"/>
    </xf>
    <xf numFmtId="0" fontId="2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5" fillId="0" borderId="1" xfId="0" applyFont="1" applyFill="1" applyBorder="1" applyAlignment="1">
      <alignment horizontal="right" vertical="center" wrapText="1"/>
    </xf>
    <xf numFmtId="0" fontId="25" fillId="0" borderId="1" xfId="0" applyFont="1" applyBorder="1" applyAlignment="1">
      <alignment vertical="center"/>
    </xf>
    <xf numFmtId="49" fontId="17" fillId="0" borderId="1" xfId="0" applyNumberFormat="1" applyFont="1" applyBorder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49" fontId="20" fillId="0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22" fillId="0" borderId="5" xfId="0" applyNumberFormat="1" applyFont="1" applyBorder="1" applyAlignment="1">
      <alignment horizontal="right" vertical="center"/>
    </xf>
    <xf numFmtId="3" fontId="22" fillId="0" borderId="4" xfId="0" applyNumberFormat="1" applyFont="1" applyBorder="1" applyAlignment="1">
      <alignment vertical="center" wrapText="1"/>
    </xf>
    <xf numFmtId="0" fontId="16" fillId="0" borderId="5" xfId="0" applyFont="1" applyBorder="1" applyAlignment="1">
      <alignment vertical="center"/>
    </xf>
    <xf numFmtId="0" fontId="16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20" fillId="0" borderId="4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20" fillId="0" borderId="4" xfId="0" applyFont="1" applyBorder="1" applyAlignment="1">
      <alignment vertical="center" wrapText="1"/>
    </xf>
    <xf numFmtId="0" fontId="6" fillId="0" borderId="5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4" xfId="0" applyFont="1" applyBorder="1" applyAlignment="1">
      <alignment horizontal="left" vertical="center"/>
    </xf>
    <xf numFmtId="0" fontId="16" fillId="0" borderId="4" xfId="0" applyFont="1" applyBorder="1" applyAlignment="1">
      <alignment vertical="center"/>
    </xf>
    <xf numFmtId="0" fontId="0" fillId="0" borderId="4" xfId="0" applyBorder="1" applyAlignment="1">
      <alignment vertical="center" wrapText="1"/>
    </xf>
    <xf numFmtId="0" fontId="17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6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5" xfId="0" applyFont="1" applyBorder="1" applyAlignment="1">
      <alignment vertical="center"/>
    </xf>
    <xf numFmtId="0" fontId="25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25" fillId="0" borderId="4" xfId="0" applyFont="1" applyBorder="1" applyAlignment="1">
      <alignment horizontal="left" vertical="center"/>
    </xf>
    <xf numFmtId="0" fontId="20" fillId="0" borderId="4" xfId="0" applyFont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/>
    </xf>
    <xf numFmtId="0" fontId="16" fillId="0" borderId="5" xfId="0" applyNumberFormat="1" applyFont="1" applyBorder="1" applyAlignment="1">
      <alignment vertical="center"/>
    </xf>
    <xf numFmtId="0" fontId="25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0" applyNumberFormat="1" applyFont="1" applyBorder="1" applyAlignment="1">
      <alignment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2" fillId="0" borderId="5" xfId="0" applyFont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vertical="center"/>
    </xf>
  </cellXfs>
  <cellStyles count="9">
    <cellStyle name="Millares" xfId="1" builtinId="3"/>
    <cellStyle name="Millares 2" xfId="2"/>
    <cellStyle name="Millares 2 2" xfId="5"/>
    <cellStyle name="Millares 2 3" xfId="7"/>
    <cellStyle name="Millares 3" xfId="6"/>
    <cellStyle name="Millares 4" xfId="8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1316935</xdr:colOff>
      <xdr:row>0</xdr:row>
      <xdr:rowOff>0</xdr:rowOff>
    </xdr:from>
    <xdr:to>
      <xdr:col>10</xdr:col>
      <xdr:colOff>265044</xdr:colOff>
      <xdr:row>5</xdr:row>
      <xdr:rowOff>115956</xdr:rowOff>
    </xdr:to>
    <xdr:pic>
      <xdr:nvPicPr>
        <xdr:cNvPr id="2" name="Imagen 1" descr="C:\Users\sfa\Downloads\escudo229x227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2848" y="0"/>
          <a:ext cx="1615109" cy="13666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05"/>
  <sheetViews>
    <sheetView tabSelected="1" topLeftCell="C96" zoomScale="115" zoomScaleNormal="115" workbookViewId="0">
      <selection activeCell="E11" sqref="E11:H11"/>
    </sheetView>
  </sheetViews>
  <sheetFormatPr baseColWidth="10" defaultRowHeight="15" x14ac:dyDescent="0.25"/>
  <cols>
    <col min="1" max="1" width="2.5703125" style="42" hidden="1" customWidth="1"/>
    <col min="2" max="2" width="2.5703125" style="42" customWidth="1"/>
    <col min="3" max="3" width="3.28515625" style="42" customWidth="1"/>
    <col min="4" max="4" width="4.42578125" style="42" customWidth="1"/>
    <col min="5" max="5" width="8.7109375" style="42" customWidth="1"/>
    <col min="6" max="6" width="10" style="42" customWidth="1"/>
    <col min="7" max="7" width="13.5703125" style="42" customWidth="1"/>
    <col min="8" max="8" width="40.85546875" style="42" customWidth="1"/>
    <col min="9" max="9" width="20.7109375" style="67" bestFit="1" customWidth="1"/>
    <col min="10" max="20" width="19.28515625" style="68" bestFit="1" customWidth="1"/>
    <col min="21" max="21" width="19.28515625" style="69" bestFit="1" customWidth="1"/>
    <col min="22" max="22" width="27" style="42" hidden="1" customWidth="1"/>
    <col min="23" max="23" width="21.5703125" style="42" hidden="1" customWidth="1"/>
    <col min="24" max="16384" width="11.42578125" style="42"/>
  </cols>
  <sheetData>
    <row r="1" spans="1:23" ht="25.5" customHeight="1" x14ac:dyDescent="0.25"/>
    <row r="2" spans="1:23" ht="16.5" x14ac:dyDescent="0.25">
      <c r="C2" s="81" t="s">
        <v>118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3" s="43" customFormat="1" ht="18.75" x14ac:dyDescent="0.25">
      <c r="C3" s="81" t="s">
        <v>151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  <c r="V3" s="81"/>
    </row>
    <row r="4" spans="1:23" s="43" customFormat="1" ht="18.75" x14ac:dyDescent="0.25">
      <c r="C4" s="83" t="s">
        <v>98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4"/>
      <c r="V4" s="83"/>
    </row>
    <row r="5" spans="1:23" s="43" customFormat="1" ht="18.75" x14ac:dyDescent="0.25"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6"/>
      <c r="V5" s="85"/>
    </row>
    <row r="6" spans="1:23" ht="30" customHeight="1" x14ac:dyDescent="0.25">
      <c r="C6" s="118" t="s">
        <v>0</v>
      </c>
      <c r="D6" s="87"/>
      <c r="E6" s="87"/>
      <c r="F6" s="87"/>
      <c r="G6" s="87"/>
      <c r="H6" s="88"/>
      <c r="I6" s="1" t="s">
        <v>1</v>
      </c>
      <c r="J6" s="1" t="s">
        <v>2</v>
      </c>
      <c r="K6" s="1" t="s">
        <v>3</v>
      </c>
      <c r="L6" s="1" t="s">
        <v>4</v>
      </c>
      <c r="M6" s="1" t="s">
        <v>5</v>
      </c>
      <c r="N6" s="1" t="s">
        <v>6</v>
      </c>
      <c r="O6" s="1" t="s">
        <v>7</v>
      </c>
      <c r="P6" s="1" t="s">
        <v>8</v>
      </c>
      <c r="Q6" s="1" t="s">
        <v>9</v>
      </c>
      <c r="R6" s="1" t="s">
        <v>10</v>
      </c>
      <c r="S6" s="1" t="s">
        <v>11</v>
      </c>
      <c r="T6" s="1" t="s">
        <v>12</v>
      </c>
      <c r="U6" s="1" t="s">
        <v>13</v>
      </c>
      <c r="V6" s="1" t="s">
        <v>99</v>
      </c>
      <c r="W6" s="1" t="s">
        <v>144</v>
      </c>
    </row>
    <row r="7" spans="1:23" s="44" customFormat="1" ht="17.25" x14ac:dyDescent="0.25">
      <c r="A7" s="44">
        <v>0</v>
      </c>
      <c r="C7" s="119" t="s">
        <v>14</v>
      </c>
      <c r="D7" s="95"/>
      <c r="E7" s="95"/>
      <c r="F7" s="95"/>
      <c r="G7" s="95"/>
      <c r="H7" s="120"/>
      <c r="I7" s="2">
        <f>SUM(J7:U7)</f>
        <v>91735281135</v>
      </c>
      <c r="J7" s="2">
        <f t="shared" ref="J7:U7" si="0">SUM(J8,J26,J32,J35,J101,J112,J122,J132,J194,J202)</f>
        <v>8640248782</v>
      </c>
      <c r="K7" s="2">
        <f t="shared" si="0"/>
        <v>8263059912</v>
      </c>
      <c r="L7" s="2">
        <f t="shared" si="0"/>
        <v>8044726278</v>
      </c>
      <c r="M7" s="2">
        <f t="shared" si="0"/>
        <v>7479001979</v>
      </c>
      <c r="N7" s="2">
        <f t="shared" si="0"/>
        <v>8452044002</v>
      </c>
      <c r="O7" s="2">
        <f t="shared" si="0"/>
        <v>7833782820</v>
      </c>
      <c r="P7" s="2">
        <f t="shared" si="0"/>
        <v>7775933314</v>
      </c>
      <c r="Q7" s="2">
        <f t="shared" si="0"/>
        <v>7239497483</v>
      </c>
      <c r="R7" s="2">
        <f t="shared" si="0"/>
        <v>7179998215</v>
      </c>
      <c r="S7" s="2">
        <f t="shared" si="0"/>
        <v>6800546907</v>
      </c>
      <c r="T7" s="2">
        <f t="shared" si="0"/>
        <v>6666122247</v>
      </c>
      <c r="U7" s="3">
        <f t="shared" si="0"/>
        <v>7360319196</v>
      </c>
      <c r="V7" s="45"/>
      <c r="W7" s="45"/>
    </row>
    <row r="8" spans="1:23" s="46" customFormat="1" ht="15.75" x14ac:dyDescent="0.25">
      <c r="A8" s="46">
        <v>1</v>
      </c>
      <c r="C8" s="121">
        <v>1</v>
      </c>
      <c r="D8" s="73" t="s">
        <v>15</v>
      </c>
      <c r="E8" s="11"/>
      <c r="F8" s="11"/>
      <c r="G8" s="11"/>
      <c r="H8" s="122"/>
      <c r="I8" s="4">
        <f t="shared" ref="I8:I71" si="1">SUM(J8:U8)</f>
        <v>4887324376</v>
      </c>
      <c r="J8" s="4">
        <f t="shared" ref="J8:U8" si="2">SUM(J9,J11,J14,J16,J17,J19,J20,J24,J25)</f>
        <v>833534235</v>
      </c>
      <c r="K8" s="4">
        <f t="shared" si="2"/>
        <v>637536592</v>
      </c>
      <c r="L8" s="4">
        <f t="shared" si="2"/>
        <v>978131215</v>
      </c>
      <c r="M8" s="4">
        <f t="shared" si="2"/>
        <v>355561565</v>
      </c>
      <c r="N8" s="4">
        <f t="shared" si="2"/>
        <v>262556948</v>
      </c>
      <c r="O8" s="4">
        <f t="shared" si="2"/>
        <v>300927802</v>
      </c>
      <c r="P8" s="4">
        <f t="shared" si="2"/>
        <v>268707477</v>
      </c>
      <c r="Q8" s="4">
        <f t="shared" si="2"/>
        <v>264397237</v>
      </c>
      <c r="R8" s="4">
        <f t="shared" si="2"/>
        <v>247533572</v>
      </c>
      <c r="S8" s="4">
        <f t="shared" si="2"/>
        <v>245901404</v>
      </c>
      <c r="T8" s="4">
        <f t="shared" si="2"/>
        <v>250140646</v>
      </c>
      <c r="U8" s="5">
        <f t="shared" si="2"/>
        <v>242395683</v>
      </c>
      <c r="V8" s="20" t="s">
        <v>100</v>
      </c>
      <c r="W8" s="20" t="s">
        <v>145</v>
      </c>
    </row>
    <row r="9" spans="1:23" x14ac:dyDescent="0.25">
      <c r="A9" s="42">
        <v>2</v>
      </c>
      <c r="C9" s="123"/>
      <c r="D9" s="33">
        <v>11</v>
      </c>
      <c r="E9" s="89" t="s">
        <v>152</v>
      </c>
      <c r="F9" s="89"/>
      <c r="G9" s="89"/>
      <c r="H9" s="124"/>
      <c r="I9" s="6">
        <f t="shared" si="1"/>
        <v>0</v>
      </c>
      <c r="J9" s="6">
        <f>SUM(J10)</f>
        <v>0</v>
      </c>
      <c r="K9" s="6">
        <f t="shared" ref="K9:U9" si="3">SUM(K10)</f>
        <v>0</v>
      </c>
      <c r="L9" s="6">
        <f t="shared" si="3"/>
        <v>0</v>
      </c>
      <c r="M9" s="6">
        <f t="shared" si="3"/>
        <v>0</v>
      </c>
      <c r="N9" s="6">
        <f t="shared" si="3"/>
        <v>0</v>
      </c>
      <c r="O9" s="6">
        <f t="shared" si="3"/>
        <v>0</v>
      </c>
      <c r="P9" s="6">
        <f t="shared" si="3"/>
        <v>0</v>
      </c>
      <c r="Q9" s="6">
        <f t="shared" si="3"/>
        <v>0</v>
      </c>
      <c r="R9" s="6">
        <f t="shared" si="3"/>
        <v>0</v>
      </c>
      <c r="S9" s="6">
        <f t="shared" si="3"/>
        <v>0</v>
      </c>
      <c r="T9" s="6">
        <f t="shared" si="3"/>
        <v>0</v>
      </c>
      <c r="U9" s="7">
        <f t="shared" si="3"/>
        <v>0</v>
      </c>
      <c r="V9" s="21" t="s">
        <v>100</v>
      </c>
      <c r="W9" s="21" t="s">
        <v>145</v>
      </c>
    </row>
    <row r="10" spans="1:23" s="48" customFormat="1" ht="12.75" x14ac:dyDescent="0.25">
      <c r="A10" s="48">
        <v>3</v>
      </c>
      <c r="C10" s="125" t="s">
        <v>16</v>
      </c>
      <c r="D10" s="34"/>
      <c r="E10" s="49">
        <v>11.000999999999999</v>
      </c>
      <c r="F10" s="92" t="s">
        <v>162</v>
      </c>
      <c r="G10" s="92"/>
      <c r="H10" s="126"/>
      <c r="I10" s="9">
        <f t="shared" si="1"/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22" t="s">
        <v>100</v>
      </c>
      <c r="W10" s="22" t="s">
        <v>145</v>
      </c>
    </row>
    <row r="11" spans="1:23" x14ac:dyDescent="0.25">
      <c r="A11" s="42">
        <v>2</v>
      </c>
      <c r="C11" s="127"/>
      <c r="D11" s="33">
        <v>12</v>
      </c>
      <c r="E11" s="89" t="s">
        <v>293</v>
      </c>
      <c r="F11" s="89"/>
      <c r="G11" s="89"/>
      <c r="H11" s="124"/>
      <c r="I11" s="6">
        <f t="shared" si="1"/>
        <v>1911762858</v>
      </c>
      <c r="J11" s="6">
        <f>SUM(J12:J13)</f>
        <v>414127105</v>
      </c>
      <c r="K11" s="6">
        <f t="shared" ref="K11:U11" si="4">SUM(K12:K13)</f>
        <v>374296235</v>
      </c>
      <c r="L11" s="6">
        <f t="shared" si="4"/>
        <v>770808075</v>
      </c>
      <c r="M11" s="6">
        <f t="shared" si="4"/>
        <v>129994816</v>
      </c>
      <c r="N11" s="6">
        <f t="shared" si="4"/>
        <v>42126192</v>
      </c>
      <c r="O11" s="6">
        <f t="shared" si="4"/>
        <v>39263046</v>
      </c>
      <c r="P11" s="6">
        <f t="shared" si="4"/>
        <v>35070115</v>
      </c>
      <c r="Q11" s="6">
        <f t="shared" si="4"/>
        <v>33356554</v>
      </c>
      <c r="R11" s="6">
        <f t="shared" si="4"/>
        <v>20923457</v>
      </c>
      <c r="S11" s="6">
        <f t="shared" si="4"/>
        <v>21570621</v>
      </c>
      <c r="T11" s="6">
        <f t="shared" si="4"/>
        <v>18225557</v>
      </c>
      <c r="U11" s="7">
        <f t="shared" si="4"/>
        <v>12001085</v>
      </c>
      <c r="V11" s="21" t="s">
        <v>100</v>
      </c>
      <c r="W11" s="21" t="s">
        <v>145</v>
      </c>
    </row>
    <row r="12" spans="1:23" s="50" customFormat="1" ht="12.75" x14ac:dyDescent="0.25">
      <c r="A12" s="50">
        <v>3</v>
      </c>
      <c r="C12" s="128"/>
      <c r="D12" s="76"/>
      <c r="E12" s="49">
        <v>12.000999999999999</v>
      </c>
      <c r="F12" s="80" t="s">
        <v>153</v>
      </c>
      <c r="G12" s="80"/>
      <c r="H12" s="129"/>
      <c r="I12" s="8">
        <f t="shared" si="1"/>
        <v>1911762858</v>
      </c>
      <c r="J12" s="8">
        <v>414127105</v>
      </c>
      <c r="K12" s="8">
        <v>374296235</v>
      </c>
      <c r="L12" s="8">
        <v>770808075</v>
      </c>
      <c r="M12" s="8">
        <v>129994816</v>
      </c>
      <c r="N12" s="8">
        <v>42126192</v>
      </c>
      <c r="O12" s="8">
        <v>39263046</v>
      </c>
      <c r="P12" s="8">
        <v>35070115</v>
      </c>
      <c r="Q12" s="8">
        <v>33356554</v>
      </c>
      <c r="R12" s="8">
        <v>20923457</v>
      </c>
      <c r="S12" s="8">
        <v>21570621</v>
      </c>
      <c r="T12" s="8">
        <v>18225557</v>
      </c>
      <c r="U12" s="8">
        <v>12001085</v>
      </c>
      <c r="V12" s="23" t="s">
        <v>100</v>
      </c>
      <c r="W12" s="23" t="s">
        <v>145</v>
      </c>
    </row>
    <row r="13" spans="1:23" s="50" customFormat="1" ht="12.75" x14ac:dyDescent="0.25">
      <c r="A13" s="50">
        <v>3</v>
      </c>
      <c r="C13" s="128"/>
      <c r="D13" s="76"/>
      <c r="E13" s="49">
        <v>12.002000000000001</v>
      </c>
      <c r="F13" s="80" t="s">
        <v>154</v>
      </c>
      <c r="G13" s="80"/>
      <c r="H13" s="129"/>
      <c r="I13" s="8">
        <f t="shared" si="1"/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23" t="s">
        <v>100</v>
      </c>
      <c r="W13" s="23" t="s">
        <v>145</v>
      </c>
    </row>
    <row r="14" spans="1:23" s="51" customFormat="1" ht="15" customHeight="1" x14ac:dyDescent="0.25">
      <c r="A14" s="48">
        <v>2</v>
      </c>
      <c r="B14" s="48"/>
      <c r="C14" s="130"/>
      <c r="D14" s="33">
        <v>13</v>
      </c>
      <c r="E14" s="93" t="s">
        <v>156</v>
      </c>
      <c r="F14" s="93"/>
      <c r="G14" s="93"/>
      <c r="H14" s="131"/>
      <c r="I14" s="7">
        <f t="shared" si="1"/>
        <v>0</v>
      </c>
      <c r="J14" s="7">
        <f>+J15</f>
        <v>0</v>
      </c>
      <c r="K14" s="7">
        <f t="shared" ref="K14:U14" si="5">+K15</f>
        <v>0</v>
      </c>
      <c r="L14" s="7">
        <f t="shared" si="5"/>
        <v>0</v>
      </c>
      <c r="M14" s="7">
        <f t="shared" si="5"/>
        <v>0</v>
      </c>
      <c r="N14" s="7">
        <f t="shared" si="5"/>
        <v>0</v>
      </c>
      <c r="O14" s="7">
        <f t="shared" si="5"/>
        <v>0</v>
      </c>
      <c r="P14" s="7">
        <f t="shared" si="5"/>
        <v>0</v>
      </c>
      <c r="Q14" s="7">
        <f t="shared" si="5"/>
        <v>0</v>
      </c>
      <c r="R14" s="7">
        <f t="shared" si="5"/>
        <v>0</v>
      </c>
      <c r="S14" s="7">
        <f t="shared" si="5"/>
        <v>0</v>
      </c>
      <c r="T14" s="7">
        <f t="shared" si="5"/>
        <v>0</v>
      </c>
      <c r="U14" s="7">
        <f t="shared" si="5"/>
        <v>0</v>
      </c>
      <c r="V14" s="24" t="s">
        <v>100</v>
      </c>
      <c r="W14" s="24" t="s">
        <v>145</v>
      </c>
    </row>
    <row r="15" spans="1:23" s="48" customFormat="1" ht="12.75" x14ac:dyDescent="0.25">
      <c r="A15" s="48">
        <v>3</v>
      </c>
      <c r="C15" s="125"/>
      <c r="D15" s="75"/>
      <c r="E15" s="49">
        <v>13.000999999999999</v>
      </c>
      <c r="F15" s="92" t="s">
        <v>157</v>
      </c>
      <c r="G15" s="92"/>
      <c r="H15" s="126"/>
      <c r="I15" s="9">
        <f t="shared" si="1"/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22" t="s">
        <v>100</v>
      </c>
      <c r="W15" s="22" t="s">
        <v>145</v>
      </c>
    </row>
    <row r="16" spans="1:23" x14ac:dyDescent="0.25">
      <c r="A16" s="48">
        <v>2</v>
      </c>
      <c r="B16" s="48"/>
      <c r="C16" s="127"/>
      <c r="D16" s="72">
        <v>14</v>
      </c>
      <c r="E16" s="94" t="s">
        <v>67</v>
      </c>
      <c r="F16" s="94"/>
      <c r="G16" s="94"/>
      <c r="H16" s="132"/>
      <c r="I16" s="6">
        <f t="shared" si="1"/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21" t="s">
        <v>100</v>
      </c>
      <c r="W16" s="21" t="s">
        <v>145</v>
      </c>
    </row>
    <row r="17" spans="1:23" x14ac:dyDescent="0.25">
      <c r="A17" s="48">
        <v>2</v>
      </c>
      <c r="B17" s="48"/>
      <c r="C17" s="127"/>
      <c r="D17" s="72">
        <v>15</v>
      </c>
      <c r="E17" s="116" t="s">
        <v>158</v>
      </c>
      <c r="F17" s="116"/>
      <c r="G17" s="116"/>
      <c r="H17" s="133"/>
      <c r="I17" s="6">
        <f t="shared" si="1"/>
        <v>2942595732</v>
      </c>
      <c r="J17" s="6">
        <f>+J18</f>
        <v>416339809</v>
      </c>
      <c r="K17" s="6">
        <f t="shared" ref="K17:U17" si="6">+K18</f>
        <v>260935807</v>
      </c>
      <c r="L17" s="6">
        <f t="shared" si="6"/>
        <v>202372182</v>
      </c>
      <c r="M17" s="6">
        <f t="shared" si="6"/>
        <v>223210195</v>
      </c>
      <c r="N17" s="6">
        <f t="shared" si="6"/>
        <v>217494506</v>
      </c>
      <c r="O17" s="6">
        <f t="shared" si="6"/>
        <v>258415440</v>
      </c>
      <c r="P17" s="6">
        <f t="shared" si="6"/>
        <v>230456541</v>
      </c>
      <c r="Q17" s="6">
        <f t="shared" si="6"/>
        <v>229010839</v>
      </c>
      <c r="R17" s="6">
        <f t="shared" si="6"/>
        <v>224141402</v>
      </c>
      <c r="S17" s="6">
        <f t="shared" si="6"/>
        <v>221824509</v>
      </c>
      <c r="T17" s="6">
        <f t="shared" si="6"/>
        <v>229836771</v>
      </c>
      <c r="U17" s="6">
        <f t="shared" si="6"/>
        <v>228557731</v>
      </c>
      <c r="V17" s="21" t="s">
        <v>100</v>
      </c>
      <c r="W17" s="21" t="s">
        <v>145</v>
      </c>
    </row>
    <row r="18" spans="1:23" s="50" customFormat="1" ht="12.75" x14ac:dyDescent="0.25">
      <c r="A18" s="50">
        <v>3</v>
      </c>
      <c r="C18" s="128"/>
      <c r="D18" s="77"/>
      <c r="E18" s="79">
        <v>15.000999999999999</v>
      </c>
      <c r="F18" s="80" t="s">
        <v>159</v>
      </c>
      <c r="G18" s="80"/>
      <c r="H18" s="129"/>
      <c r="I18" s="8">
        <f t="shared" si="1"/>
        <v>2942595732</v>
      </c>
      <c r="J18" s="8">
        <v>416339809</v>
      </c>
      <c r="K18" s="8">
        <v>260935807</v>
      </c>
      <c r="L18" s="8">
        <v>202372182</v>
      </c>
      <c r="M18" s="8">
        <v>223210195</v>
      </c>
      <c r="N18" s="8">
        <v>217494506</v>
      </c>
      <c r="O18" s="8">
        <v>258415440</v>
      </c>
      <c r="P18" s="8">
        <v>230456541</v>
      </c>
      <c r="Q18" s="8">
        <v>229010839</v>
      </c>
      <c r="R18" s="8">
        <v>224141402</v>
      </c>
      <c r="S18" s="8">
        <v>221824509</v>
      </c>
      <c r="T18" s="8">
        <v>229836771</v>
      </c>
      <c r="U18" s="8">
        <v>228557731</v>
      </c>
      <c r="V18" s="22" t="s">
        <v>100</v>
      </c>
      <c r="W18" s="22" t="s">
        <v>145</v>
      </c>
    </row>
    <row r="19" spans="1:23" x14ac:dyDescent="0.25">
      <c r="A19" s="50">
        <v>2</v>
      </c>
      <c r="B19" s="50"/>
      <c r="C19" s="127"/>
      <c r="D19" s="72">
        <v>16</v>
      </c>
      <c r="E19" s="116" t="s">
        <v>17</v>
      </c>
      <c r="F19" s="116"/>
      <c r="G19" s="116"/>
      <c r="H19" s="133"/>
      <c r="I19" s="6">
        <f t="shared" si="1"/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21" t="s">
        <v>100</v>
      </c>
      <c r="W19" s="21" t="s">
        <v>145</v>
      </c>
    </row>
    <row r="20" spans="1:23" x14ac:dyDescent="0.25">
      <c r="A20" s="50">
        <v>2</v>
      </c>
      <c r="B20" s="50"/>
      <c r="C20" s="127"/>
      <c r="D20" s="72">
        <v>17</v>
      </c>
      <c r="E20" s="91" t="s">
        <v>160</v>
      </c>
      <c r="F20" s="91"/>
      <c r="G20" s="91"/>
      <c r="H20" s="134"/>
      <c r="I20" s="6">
        <f t="shared" si="1"/>
        <v>32965786</v>
      </c>
      <c r="J20" s="6">
        <f>SUM(J21:J23)</f>
        <v>3067321</v>
      </c>
      <c r="K20" s="6">
        <f t="shared" ref="K20:U20" si="7">SUM(K21:K23)</f>
        <v>2304550</v>
      </c>
      <c r="L20" s="6">
        <f t="shared" si="7"/>
        <v>4950958</v>
      </c>
      <c r="M20" s="6">
        <f t="shared" si="7"/>
        <v>2356554</v>
      </c>
      <c r="N20" s="6">
        <f t="shared" si="7"/>
        <v>2936250</v>
      </c>
      <c r="O20" s="6">
        <f t="shared" si="7"/>
        <v>3249316</v>
      </c>
      <c r="P20" s="6">
        <f t="shared" si="7"/>
        <v>3180821</v>
      </c>
      <c r="Q20" s="6">
        <f t="shared" si="7"/>
        <v>2029844</v>
      </c>
      <c r="R20" s="6">
        <f t="shared" si="7"/>
        <v>2468713</v>
      </c>
      <c r="S20" s="6">
        <f t="shared" si="7"/>
        <v>2506274</v>
      </c>
      <c r="T20" s="6">
        <f t="shared" si="7"/>
        <v>2078318</v>
      </c>
      <c r="U20" s="7">
        <f t="shared" si="7"/>
        <v>1836867</v>
      </c>
      <c r="V20" s="21" t="s">
        <v>100</v>
      </c>
      <c r="W20" s="21" t="s">
        <v>145</v>
      </c>
    </row>
    <row r="21" spans="1:23" s="50" customFormat="1" x14ac:dyDescent="0.25">
      <c r="A21" s="50">
        <v>3</v>
      </c>
      <c r="C21" s="128"/>
      <c r="D21" s="77"/>
      <c r="E21" s="79">
        <v>17.001000000000001</v>
      </c>
      <c r="F21" s="80" t="s">
        <v>18</v>
      </c>
      <c r="G21" s="80"/>
      <c r="H21" s="135"/>
      <c r="I21" s="8">
        <f t="shared" si="1"/>
        <v>17681550</v>
      </c>
      <c r="J21" s="8">
        <v>1809940</v>
      </c>
      <c r="K21" s="8">
        <v>1298431</v>
      </c>
      <c r="L21" s="8">
        <v>2401690</v>
      </c>
      <c r="M21" s="8">
        <v>1169246</v>
      </c>
      <c r="N21" s="8">
        <v>1451120</v>
      </c>
      <c r="O21" s="8">
        <v>1944668</v>
      </c>
      <c r="P21" s="8">
        <v>1806994</v>
      </c>
      <c r="Q21" s="8">
        <v>993559</v>
      </c>
      <c r="R21" s="8">
        <v>1417481</v>
      </c>
      <c r="S21" s="8">
        <v>1309073</v>
      </c>
      <c r="T21" s="8">
        <v>1167377</v>
      </c>
      <c r="U21" s="8">
        <v>911971</v>
      </c>
      <c r="V21" s="22" t="s">
        <v>100</v>
      </c>
      <c r="W21" s="22" t="s">
        <v>145</v>
      </c>
    </row>
    <row r="22" spans="1:23" s="50" customFormat="1" x14ac:dyDescent="0.25">
      <c r="A22" s="50">
        <v>3</v>
      </c>
      <c r="C22" s="128"/>
      <c r="D22" s="76"/>
      <c r="E22" s="79">
        <v>17.001999999999999</v>
      </c>
      <c r="F22" s="80" t="s">
        <v>20</v>
      </c>
      <c r="G22" s="80"/>
      <c r="H22" s="135"/>
      <c r="I22" s="8">
        <f t="shared" si="1"/>
        <v>6650241</v>
      </c>
      <c r="J22" s="8">
        <v>543404</v>
      </c>
      <c r="K22" s="8">
        <v>518090</v>
      </c>
      <c r="L22" s="8">
        <v>1323969</v>
      </c>
      <c r="M22" s="8">
        <v>589872</v>
      </c>
      <c r="N22" s="8">
        <v>502938</v>
      </c>
      <c r="O22" s="8">
        <v>613665</v>
      </c>
      <c r="P22" s="8">
        <v>635774</v>
      </c>
      <c r="Q22" s="8">
        <v>313053</v>
      </c>
      <c r="R22" s="8">
        <v>386201</v>
      </c>
      <c r="S22" s="8">
        <v>468990</v>
      </c>
      <c r="T22" s="8">
        <v>405268</v>
      </c>
      <c r="U22" s="8">
        <v>349017</v>
      </c>
      <c r="V22" s="22" t="s">
        <v>100</v>
      </c>
      <c r="W22" s="22" t="s">
        <v>145</v>
      </c>
    </row>
    <row r="23" spans="1:23" s="50" customFormat="1" ht="15" customHeight="1" x14ac:dyDescent="0.25">
      <c r="A23" s="50">
        <v>3</v>
      </c>
      <c r="C23" s="128"/>
      <c r="D23" s="76"/>
      <c r="E23" s="79">
        <v>17.003</v>
      </c>
      <c r="F23" s="99" t="s">
        <v>19</v>
      </c>
      <c r="G23" s="99"/>
      <c r="H23" s="136"/>
      <c r="I23" s="8">
        <f t="shared" si="1"/>
        <v>8633995</v>
      </c>
      <c r="J23" s="8">
        <v>713977</v>
      </c>
      <c r="K23" s="8">
        <v>488029</v>
      </c>
      <c r="L23" s="8">
        <v>1225299</v>
      </c>
      <c r="M23" s="8">
        <v>597436</v>
      </c>
      <c r="N23" s="8">
        <v>982192</v>
      </c>
      <c r="O23" s="8">
        <v>690983</v>
      </c>
      <c r="P23" s="8">
        <v>738053</v>
      </c>
      <c r="Q23" s="8">
        <v>723232</v>
      </c>
      <c r="R23" s="8">
        <v>665031</v>
      </c>
      <c r="S23" s="8">
        <v>728211</v>
      </c>
      <c r="T23" s="8">
        <v>505673</v>
      </c>
      <c r="U23" s="8">
        <v>575879</v>
      </c>
      <c r="V23" s="22" t="s">
        <v>100</v>
      </c>
      <c r="W23" s="22" t="s">
        <v>145</v>
      </c>
    </row>
    <row r="24" spans="1:23" x14ac:dyDescent="0.25">
      <c r="A24" s="50">
        <v>2</v>
      </c>
      <c r="B24" s="50"/>
      <c r="C24" s="127"/>
      <c r="D24" s="72">
        <v>18</v>
      </c>
      <c r="E24" s="116" t="s">
        <v>21</v>
      </c>
      <c r="F24" s="116"/>
      <c r="G24" s="116"/>
      <c r="H24" s="133"/>
      <c r="I24" s="6">
        <f t="shared" si="1"/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21" t="s">
        <v>100</v>
      </c>
      <c r="W24" s="21" t="s">
        <v>145</v>
      </c>
    </row>
    <row r="25" spans="1:23" ht="30.75" customHeight="1" x14ac:dyDescent="0.25">
      <c r="A25" s="50">
        <v>2</v>
      </c>
      <c r="B25" s="50"/>
      <c r="C25" s="127"/>
      <c r="D25" s="72">
        <v>19</v>
      </c>
      <c r="E25" s="94" t="s">
        <v>161</v>
      </c>
      <c r="F25" s="94"/>
      <c r="G25" s="94"/>
      <c r="H25" s="132"/>
      <c r="I25" s="6">
        <f t="shared" si="1"/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21" t="s">
        <v>100</v>
      </c>
      <c r="W25" s="21" t="s">
        <v>145</v>
      </c>
    </row>
    <row r="26" spans="1:23" s="52" customFormat="1" ht="15.75" x14ac:dyDescent="0.25">
      <c r="A26" s="52">
        <v>1</v>
      </c>
      <c r="C26" s="121">
        <v>2</v>
      </c>
      <c r="D26" s="73" t="s">
        <v>166</v>
      </c>
      <c r="E26" s="11"/>
      <c r="F26" s="12"/>
      <c r="G26" s="12"/>
      <c r="H26" s="137"/>
      <c r="I26" s="4">
        <f t="shared" si="1"/>
        <v>0</v>
      </c>
      <c r="J26" s="4">
        <f>SUM(J27:J31)</f>
        <v>0</v>
      </c>
      <c r="K26" s="4">
        <f t="shared" ref="K26:U26" si="8">SUM(K27:K31)</f>
        <v>0</v>
      </c>
      <c r="L26" s="4">
        <f t="shared" si="8"/>
        <v>0</v>
      </c>
      <c r="M26" s="4">
        <f t="shared" si="8"/>
        <v>0</v>
      </c>
      <c r="N26" s="4">
        <f t="shared" si="8"/>
        <v>0</v>
      </c>
      <c r="O26" s="4">
        <f t="shared" si="8"/>
        <v>0</v>
      </c>
      <c r="P26" s="4">
        <f t="shared" si="8"/>
        <v>0</v>
      </c>
      <c r="Q26" s="4">
        <f t="shared" si="8"/>
        <v>0</v>
      </c>
      <c r="R26" s="4">
        <f t="shared" si="8"/>
        <v>0</v>
      </c>
      <c r="S26" s="4">
        <f t="shared" si="8"/>
        <v>0</v>
      </c>
      <c r="T26" s="4">
        <f t="shared" si="8"/>
        <v>0</v>
      </c>
      <c r="U26" s="5">
        <f t="shared" si="8"/>
        <v>0</v>
      </c>
      <c r="V26" s="20" t="s">
        <v>100</v>
      </c>
      <c r="W26" s="20" t="s">
        <v>145</v>
      </c>
    </row>
    <row r="27" spans="1:23" x14ac:dyDescent="0.25">
      <c r="A27" s="50">
        <v>2</v>
      </c>
      <c r="B27" s="50"/>
      <c r="C27" s="138"/>
      <c r="D27" s="72">
        <v>21</v>
      </c>
      <c r="E27" s="89" t="s">
        <v>22</v>
      </c>
      <c r="F27" s="89"/>
      <c r="G27" s="89"/>
      <c r="H27" s="124"/>
      <c r="I27" s="6">
        <f t="shared" si="1"/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21" t="s">
        <v>100</v>
      </c>
      <c r="W27" s="21" t="s">
        <v>145</v>
      </c>
    </row>
    <row r="28" spans="1:23" x14ac:dyDescent="0.25">
      <c r="A28" s="50">
        <v>2</v>
      </c>
      <c r="B28" s="50"/>
      <c r="C28" s="138"/>
      <c r="D28" s="72">
        <v>22</v>
      </c>
      <c r="E28" s="89" t="s">
        <v>163</v>
      </c>
      <c r="F28" s="89"/>
      <c r="G28" s="89"/>
      <c r="H28" s="124"/>
      <c r="I28" s="6">
        <f t="shared" si="1"/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21" t="s">
        <v>100</v>
      </c>
      <c r="W28" s="21" t="s">
        <v>145</v>
      </c>
    </row>
    <row r="29" spans="1:23" x14ac:dyDescent="0.25">
      <c r="A29" s="50">
        <v>2</v>
      </c>
      <c r="B29" s="50"/>
      <c r="C29" s="138"/>
      <c r="D29" s="72">
        <v>23</v>
      </c>
      <c r="E29" s="89" t="s">
        <v>23</v>
      </c>
      <c r="F29" s="89"/>
      <c r="G29" s="89"/>
      <c r="H29" s="124"/>
      <c r="I29" s="6">
        <f t="shared" si="1"/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21" t="s">
        <v>100</v>
      </c>
      <c r="W29" s="21" t="s">
        <v>145</v>
      </c>
    </row>
    <row r="30" spans="1:23" ht="15" customHeight="1" x14ac:dyDescent="0.25">
      <c r="A30" s="50">
        <v>2</v>
      </c>
      <c r="B30" s="50"/>
      <c r="C30" s="138"/>
      <c r="D30" s="72">
        <v>24</v>
      </c>
      <c r="E30" s="89" t="s">
        <v>164</v>
      </c>
      <c r="F30" s="89"/>
      <c r="G30" s="89"/>
      <c r="H30" s="124"/>
      <c r="I30" s="6">
        <f t="shared" si="1"/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21" t="s">
        <v>100</v>
      </c>
      <c r="W30" s="21" t="s">
        <v>145</v>
      </c>
    </row>
    <row r="31" spans="1:23" x14ac:dyDescent="0.25">
      <c r="A31" s="50">
        <v>2</v>
      </c>
      <c r="B31" s="50"/>
      <c r="C31" s="138"/>
      <c r="D31" s="72">
        <v>25</v>
      </c>
      <c r="E31" s="89" t="s">
        <v>165</v>
      </c>
      <c r="F31" s="89"/>
      <c r="G31" s="89"/>
      <c r="H31" s="124"/>
      <c r="I31" s="6">
        <f t="shared" si="1"/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21" t="s">
        <v>100</v>
      </c>
      <c r="W31" s="21" t="s">
        <v>145</v>
      </c>
    </row>
    <row r="32" spans="1:23" s="52" customFormat="1" ht="15.75" x14ac:dyDescent="0.25">
      <c r="A32" s="52">
        <v>1</v>
      </c>
      <c r="C32" s="121">
        <v>3</v>
      </c>
      <c r="D32" s="73" t="s">
        <v>167</v>
      </c>
      <c r="E32" s="11"/>
      <c r="F32" s="12"/>
      <c r="G32" s="12"/>
      <c r="H32" s="137"/>
      <c r="I32" s="4">
        <f t="shared" si="1"/>
        <v>0</v>
      </c>
      <c r="J32" s="4">
        <f>SUM(J33:J34)</f>
        <v>0</v>
      </c>
      <c r="K32" s="4">
        <f t="shared" ref="K32:U32" si="9">SUM(K33:K34)</f>
        <v>0</v>
      </c>
      <c r="L32" s="4">
        <f t="shared" si="9"/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4">
        <f t="shared" si="9"/>
        <v>0</v>
      </c>
      <c r="R32" s="4">
        <f t="shared" si="9"/>
        <v>0</v>
      </c>
      <c r="S32" s="4">
        <f t="shared" si="9"/>
        <v>0</v>
      </c>
      <c r="T32" s="4">
        <f t="shared" si="9"/>
        <v>0</v>
      </c>
      <c r="U32" s="5">
        <f t="shared" si="9"/>
        <v>0</v>
      </c>
      <c r="V32" s="20" t="s">
        <v>100</v>
      </c>
      <c r="W32" s="20" t="s">
        <v>145</v>
      </c>
    </row>
    <row r="33" spans="1:36" ht="15" customHeight="1" x14ac:dyDescent="0.25">
      <c r="A33" s="50">
        <v>2</v>
      </c>
      <c r="B33" s="50"/>
      <c r="C33" s="138"/>
      <c r="D33" s="72">
        <v>31</v>
      </c>
      <c r="E33" s="116" t="s">
        <v>168</v>
      </c>
      <c r="F33" s="116"/>
      <c r="G33" s="116"/>
      <c r="H33" s="133"/>
      <c r="I33" s="6">
        <f t="shared" si="1"/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21" t="s">
        <v>100</v>
      </c>
      <c r="W33" s="21" t="s">
        <v>145</v>
      </c>
    </row>
    <row r="34" spans="1:36" ht="42.75" customHeight="1" x14ac:dyDescent="0.25">
      <c r="A34" s="50">
        <v>2</v>
      </c>
      <c r="B34" s="50"/>
      <c r="C34" s="138"/>
      <c r="D34" s="72">
        <v>39</v>
      </c>
      <c r="E34" s="90" t="s">
        <v>169</v>
      </c>
      <c r="F34" s="90"/>
      <c r="G34" s="90"/>
      <c r="H34" s="139"/>
      <c r="I34" s="6">
        <f t="shared" si="1"/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21" t="s">
        <v>100</v>
      </c>
      <c r="W34" s="21" t="s">
        <v>145</v>
      </c>
    </row>
    <row r="35" spans="1:36" s="52" customFormat="1" ht="15.75" x14ac:dyDescent="0.25">
      <c r="A35" s="52">
        <v>1</v>
      </c>
      <c r="C35" s="121">
        <v>4</v>
      </c>
      <c r="D35" s="73" t="s">
        <v>24</v>
      </c>
      <c r="E35" s="11"/>
      <c r="F35" s="11"/>
      <c r="G35" s="11"/>
      <c r="H35" s="122"/>
      <c r="I35" s="4">
        <f t="shared" si="1"/>
        <v>2202103549</v>
      </c>
      <c r="J35" s="4">
        <f t="shared" ref="J35:U35" si="10">SUM(J36,J37,J38,J95,J96,J100)</f>
        <v>250000719</v>
      </c>
      <c r="K35" s="4">
        <f t="shared" si="10"/>
        <v>229057390</v>
      </c>
      <c r="L35" s="4">
        <f t="shared" si="10"/>
        <v>306445838</v>
      </c>
      <c r="M35" s="4">
        <f t="shared" si="10"/>
        <v>171797151</v>
      </c>
      <c r="N35" s="4">
        <f t="shared" si="10"/>
        <v>171172629</v>
      </c>
      <c r="O35" s="4">
        <f t="shared" si="10"/>
        <v>150287752</v>
      </c>
      <c r="P35" s="4">
        <f t="shared" si="10"/>
        <v>170413084</v>
      </c>
      <c r="Q35" s="4">
        <f t="shared" si="10"/>
        <v>212957430</v>
      </c>
      <c r="R35" s="4">
        <f t="shared" si="10"/>
        <v>149737300</v>
      </c>
      <c r="S35" s="4">
        <f t="shared" si="10"/>
        <v>92437501</v>
      </c>
      <c r="T35" s="4">
        <f t="shared" si="10"/>
        <v>188566499</v>
      </c>
      <c r="U35" s="5">
        <f t="shared" si="10"/>
        <v>109230256</v>
      </c>
      <c r="V35" s="20" t="s">
        <v>100</v>
      </c>
      <c r="W35" s="20" t="s">
        <v>145</v>
      </c>
    </row>
    <row r="36" spans="1:36" ht="29.25" customHeight="1" x14ac:dyDescent="0.25">
      <c r="A36" s="50">
        <v>2</v>
      </c>
      <c r="B36" s="50"/>
      <c r="C36" s="127"/>
      <c r="D36" s="35">
        <v>41</v>
      </c>
      <c r="E36" s="94" t="s">
        <v>170</v>
      </c>
      <c r="F36" s="94"/>
      <c r="G36" s="94"/>
      <c r="H36" s="132"/>
      <c r="I36" s="6">
        <f t="shared" si="1"/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21" t="s">
        <v>100</v>
      </c>
      <c r="W36" s="21" t="s">
        <v>145</v>
      </c>
    </row>
    <row r="37" spans="1:36" x14ac:dyDescent="0.25">
      <c r="A37" s="50">
        <v>2</v>
      </c>
      <c r="B37" s="50"/>
      <c r="C37" s="127"/>
      <c r="D37" s="35">
        <v>42</v>
      </c>
      <c r="E37" s="116" t="s">
        <v>171</v>
      </c>
      <c r="F37" s="116"/>
      <c r="G37" s="116"/>
      <c r="H37" s="133"/>
      <c r="I37" s="6">
        <f t="shared" si="1"/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21" t="s">
        <v>100</v>
      </c>
      <c r="W37" s="21" t="s">
        <v>145</v>
      </c>
    </row>
    <row r="38" spans="1:36" x14ac:dyDescent="0.25">
      <c r="A38" s="50">
        <v>2</v>
      </c>
      <c r="B38" s="50"/>
      <c r="C38" s="127"/>
      <c r="D38" s="35">
        <v>43</v>
      </c>
      <c r="E38" s="116" t="s">
        <v>172</v>
      </c>
      <c r="F38" s="116"/>
      <c r="G38" s="116"/>
      <c r="H38" s="133"/>
      <c r="I38" s="6">
        <f t="shared" si="1"/>
        <v>2187127688</v>
      </c>
      <c r="J38" s="6">
        <f t="shared" ref="J38:U38" si="11">SUM(J39,J51,J52,J93)</f>
        <v>248249049</v>
      </c>
      <c r="K38" s="6">
        <f t="shared" si="11"/>
        <v>227855404</v>
      </c>
      <c r="L38" s="6">
        <f t="shared" si="11"/>
        <v>303498015</v>
      </c>
      <c r="M38" s="6">
        <f t="shared" si="11"/>
        <v>170306078</v>
      </c>
      <c r="N38" s="6">
        <f t="shared" si="11"/>
        <v>170475168</v>
      </c>
      <c r="O38" s="6">
        <f t="shared" si="11"/>
        <v>149727711</v>
      </c>
      <c r="P38" s="6">
        <f t="shared" si="11"/>
        <v>168763801</v>
      </c>
      <c r="Q38" s="6">
        <f t="shared" si="11"/>
        <v>211950034</v>
      </c>
      <c r="R38" s="6">
        <f t="shared" si="11"/>
        <v>148982761</v>
      </c>
      <c r="S38" s="6">
        <f t="shared" si="11"/>
        <v>91509207</v>
      </c>
      <c r="T38" s="6">
        <f t="shared" si="11"/>
        <v>187328292</v>
      </c>
      <c r="U38" s="7">
        <f t="shared" si="11"/>
        <v>108482168</v>
      </c>
      <c r="V38" s="21" t="s">
        <v>100</v>
      </c>
      <c r="W38" s="21" t="s">
        <v>145</v>
      </c>
    </row>
    <row r="39" spans="1:36" s="50" customFormat="1" x14ac:dyDescent="0.25">
      <c r="A39" s="50">
        <v>3</v>
      </c>
      <c r="C39" s="128"/>
      <c r="D39" s="74"/>
      <c r="E39" s="78">
        <v>43.000999999999998</v>
      </c>
      <c r="F39" s="97" t="s">
        <v>25</v>
      </c>
      <c r="G39" s="98"/>
      <c r="H39" s="140"/>
      <c r="I39" s="8">
        <f t="shared" si="1"/>
        <v>1793187255</v>
      </c>
      <c r="J39" s="8">
        <f>SUM(J40:J41,J44:J50)</f>
        <v>187243381</v>
      </c>
      <c r="K39" s="8">
        <f t="shared" ref="K39:U39" si="12">SUM(K40:K41,K44:K50)</f>
        <v>193466162</v>
      </c>
      <c r="L39" s="8">
        <f t="shared" si="12"/>
        <v>285055077</v>
      </c>
      <c r="M39" s="8">
        <f t="shared" si="12"/>
        <v>144813584</v>
      </c>
      <c r="N39" s="8">
        <f t="shared" si="12"/>
        <v>127194101</v>
      </c>
      <c r="O39" s="8">
        <f t="shared" si="12"/>
        <v>124445586</v>
      </c>
      <c r="P39" s="8">
        <f t="shared" si="12"/>
        <v>124489265</v>
      </c>
      <c r="Q39" s="8">
        <f t="shared" si="12"/>
        <v>139428780</v>
      </c>
      <c r="R39" s="9">
        <f t="shared" si="12"/>
        <v>117816411</v>
      </c>
      <c r="S39" s="9">
        <f t="shared" si="12"/>
        <v>80500516</v>
      </c>
      <c r="T39" s="8">
        <f t="shared" si="12"/>
        <v>173716106</v>
      </c>
      <c r="U39" s="8">
        <f t="shared" si="12"/>
        <v>95018286</v>
      </c>
      <c r="V39" s="23" t="s">
        <v>100</v>
      </c>
      <c r="W39" s="23" t="s">
        <v>145</v>
      </c>
    </row>
    <row r="40" spans="1:36" ht="15" hidden="1" customHeight="1" x14ac:dyDescent="0.25">
      <c r="A40" s="50">
        <v>4</v>
      </c>
      <c r="B40" s="50"/>
      <c r="C40" s="141"/>
      <c r="D40" s="36"/>
      <c r="E40" s="53"/>
      <c r="F40" s="54" t="s">
        <v>206</v>
      </c>
      <c r="G40" s="96" t="s">
        <v>26</v>
      </c>
      <c r="H40" s="142"/>
      <c r="I40" s="14">
        <f t="shared" si="1"/>
        <v>126229293</v>
      </c>
      <c r="J40" s="10">
        <v>9742004</v>
      </c>
      <c r="K40" s="10">
        <v>10324862</v>
      </c>
      <c r="L40" s="10">
        <v>9406141</v>
      </c>
      <c r="M40" s="10">
        <v>9316792</v>
      </c>
      <c r="N40" s="10">
        <v>8469027</v>
      </c>
      <c r="O40" s="10">
        <v>9781887</v>
      </c>
      <c r="P40" s="10">
        <v>14322606</v>
      </c>
      <c r="Q40" s="10">
        <v>14657077</v>
      </c>
      <c r="R40" s="14">
        <v>11828631</v>
      </c>
      <c r="S40" s="14">
        <v>8094693</v>
      </c>
      <c r="T40" s="10">
        <v>13783911</v>
      </c>
      <c r="U40" s="14">
        <v>6501662</v>
      </c>
      <c r="V40" s="25" t="s">
        <v>100</v>
      </c>
      <c r="W40" s="25" t="s">
        <v>145</v>
      </c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</row>
    <row r="41" spans="1:36" ht="15" hidden="1" customHeight="1" x14ac:dyDescent="0.25">
      <c r="A41" s="50">
        <v>4</v>
      </c>
      <c r="B41" s="50"/>
      <c r="C41" s="141"/>
      <c r="D41" s="36"/>
      <c r="E41" s="53"/>
      <c r="F41" s="54" t="s">
        <v>207</v>
      </c>
      <c r="G41" s="96" t="s">
        <v>30</v>
      </c>
      <c r="H41" s="142"/>
      <c r="I41" s="14">
        <f t="shared" si="1"/>
        <v>1093446676</v>
      </c>
      <c r="J41" s="10">
        <f>SUM(J42:J43)</f>
        <v>121828821</v>
      </c>
      <c r="K41" s="10">
        <f t="shared" ref="K41:M41" si="13">SUM(K42:K43)</f>
        <v>131586923</v>
      </c>
      <c r="L41" s="10">
        <f t="shared" si="13"/>
        <v>217990565</v>
      </c>
      <c r="M41" s="10">
        <f t="shared" si="13"/>
        <v>89309028</v>
      </c>
      <c r="N41" s="10">
        <f t="shared" ref="N41" si="14">SUM(N42:N43)</f>
        <v>77546447</v>
      </c>
      <c r="O41" s="10">
        <f t="shared" ref="O41" si="15">SUM(O42:O43)</f>
        <v>71758474</v>
      </c>
      <c r="P41" s="10">
        <f t="shared" ref="P41" si="16">SUM(P42:P43)</f>
        <v>66501321</v>
      </c>
      <c r="Q41" s="10">
        <f t="shared" ref="Q41" si="17">SUM(Q42:Q43)</f>
        <v>70302237</v>
      </c>
      <c r="R41" s="14">
        <f t="shared" ref="R41" si="18">SUM(R42:R43)</f>
        <v>65394422</v>
      </c>
      <c r="S41" s="14">
        <f t="shared" ref="S41" si="19">SUM(S42:S43)</f>
        <v>41918266</v>
      </c>
      <c r="T41" s="10">
        <f t="shared" ref="T41" si="20">SUM(T42:T43)</f>
        <v>90686960</v>
      </c>
      <c r="U41" s="10">
        <f t="shared" ref="U41" si="21">SUM(U42:U43)</f>
        <v>48623212</v>
      </c>
      <c r="V41" s="25" t="s">
        <v>100</v>
      </c>
      <c r="W41" s="25" t="s">
        <v>145</v>
      </c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</row>
    <row r="42" spans="1:36" s="56" customFormat="1" ht="12" hidden="1" customHeight="1" x14ac:dyDescent="0.25">
      <c r="A42" s="56">
        <v>5</v>
      </c>
      <c r="C42" s="143"/>
      <c r="D42" s="37"/>
      <c r="E42" s="57"/>
      <c r="F42" s="58"/>
      <c r="G42" s="59" t="s">
        <v>208</v>
      </c>
      <c r="H42" s="144" t="s">
        <v>30</v>
      </c>
      <c r="I42" s="13">
        <f t="shared" si="1"/>
        <v>561501633</v>
      </c>
      <c r="J42" s="13">
        <v>85127680</v>
      </c>
      <c r="K42" s="13">
        <v>86045561</v>
      </c>
      <c r="L42" s="13">
        <v>172311650</v>
      </c>
      <c r="M42" s="13">
        <v>40347632</v>
      </c>
      <c r="N42" s="13">
        <v>23634955</v>
      </c>
      <c r="O42" s="13">
        <v>23821961</v>
      </c>
      <c r="P42" s="13">
        <v>24015104</v>
      </c>
      <c r="Q42" s="13">
        <v>22481421</v>
      </c>
      <c r="R42" s="16">
        <v>20796182</v>
      </c>
      <c r="S42" s="16">
        <v>13962683</v>
      </c>
      <c r="T42" s="13">
        <v>33327454</v>
      </c>
      <c r="U42" s="13">
        <v>15629350</v>
      </c>
      <c r="V42" s="13" t="s">
        <v>100</v>
      </c>
      <c r="W42" s="13" t="s">
        <v>145</v>
      </c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</row>
    <row r="43" spans="1:36" s="56" customFormat="1" hidden="1" x14ac:dyDescent="0.25">
      <c r="A43" s="56">
        <v>5</v>
      </c>
      <c r="C43" s="143"/>
      <c r="D43" s="37"/>
      <c r="E43" s="57"/>
      <c r="F43" s="58"/>
      <c r="G43" s="59" t="s">
        <v>209</v>
      </c>
      <c r="H43" s="144" t="s">
        <v>103</v>
      </c>
      <c r="I43" s="13">
        <f t="shared" si="1"/>
        <v>531945043</v>
      </c>
      <c r="J43" s="13">
        <v>36701141</v>
      </c>
      <c r="K43" s="13">
        <v>45541362</v>
      </c>
      <c r="L43" s="13">
        <v>45678915</v>
      </c>
      <c r="M43" s="13">
        <v>48961396</v>
      </c>
      <c r="N43" s="13">
        <v>53911492</v>
      </c>
      <c r="O43" s="13">
        <v>47936513</v>
      </c>
      <c r="P43" s="13">
        <v>42486217</v>
      </c>
      <c r="Q43" s="13">
        <v>47820816</v>
      </c>
      <c r="R43" s="16">
        <v>44598240</v>
      </c>
      <c r="S43" s="16">
        <v>27955583</v>
      </c>
      <c r="T43" s="13">
        <v>57359506</v>
      </c>
      <c r="U43" s="13">
        <v>32993862</v>
      </c>
      <c r="V43" s="13" t="s">
        <v>100</v>
      </c>
      <c r="W43" s="13" t="s">
        <v>145</v>
      </c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</row>
    <row r="44" spans="1:36" hidden="1" x14ac:dyDescent="0.25">
      <c r="A44" s="50">
        <v>4</v>
      </c>
      <c r="B44" s="50"/>
      <c r="C44" s="141"/>
      <c r="D44" s="36"/>
      <c r="E44" s="53"/>
      <c r="F44" s="54" t="s">
        <v>210</v>
      </c>
      <c r="G44" s="96" t="s">
        <v>27</v>
      </c>
      <c r="H44" s="142"/>
      <c r="I44" s="14">
        <f t="shared" si="1"/>
        <v>56656275</v>
      </c>
      <c r="J44" s="10">
        <v>5470776</v>
      </c>
      <c r="K44" s="10">
        <v>3585649</v>
      </c>
      <c r="L44" s="10">
        <v>1760466</v>
      </c>
      <c r="M44" s="10">
        <v>4059617</v>
      </c>
      <c r="N44" s="10">
        <v>6294735</v>
      </c>
      <c r="O44" s="10">
        <v>6327106</v>
      </c>
      <c r="P44" s="10">
        <v>3390674</v>
      </c>
      <c r="Q44" s="10">
        <v>4782685</v>
      </c>
      <c r="R44" s="14">
        <v>3941504</v>
      </c>
      <c r="S44" s="14">
        <v>4223397</v>
      </c>
      <c r="T44" s="10">
        <v>4044118</v>
      </c>
      <c r="U44" s="10">
        <v>8775548</v>
      </c>
      <c r="V44" s="25" t="s">
        <v>100</v>
      </c>
      <c r="W44" s="25" t="s">
        <v>145</v>
      </c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</row>
    <row r="45" spans="1:36" hidden="1" x14ac:dyDescent="0.25">
      <c r="A45" s="50">
        <v>4</v>
      </c>
      <c r="B45" s="50"/>
      <c r="C45" s="141"/>
      <c r="D45" s="36"/>
      <c r="E45" s="53"/>
      <c r="F45" s="54" t="s">
        <v>211</v>
      </c>
      <c r="G45" s="96" t="s">
        <v>32</v>
      </c>
      <c r="H45" s="142"/>
      <c r="I45" s="14">
        <f t="shared" si="1"/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4">
        <v>0</v>
      </c>
      <c r="S45" s="14">
        <v>0</v>
      </c>
      <c r="T45" s="10">
        <v>0</v>
      </c>
      <c r="U45" s="10">
        <v>0</v>
      </c>
      <c r="V45" s="25" t="s">
        <v>100</v>
      </c>
      <c r="W45" s="25" t="s">
        <v>145</v>
      </c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</row>
    <row r="46" spans="1:36" hidden="1" x14ac:dyDescent="0.25">
      <c r="A46" s="50">
        <v>4</v>
      </c>
      <c r="B46" s="50"/>
      <c r="C46" s="141"/>
      <c r="D46" s="36"/>
      <c r="E46" s="53"/>
      <c r="F46" s="54" t="s">
        <v>212</v>
      </c>
      <c r="G46" s="96" t="s">
        <v>140</v>
      </c>
      <c r="H46" s="142"/>
      <c r="I46" s="14">
        <f t="shared" si="1"/>
        <v>2692801</v>
      </c>
      <c r="J46" s="10">
        <v>373319</v>
      </c>
      <c r="K46" s="10">
        <v>46141</v>
      </c>
      <c r="L46" s="10">
        <v>189592</v>
      </c>
      <c r="M46" s="10">
        <v>311409</v>
      </c>
      <c r="N46" s="10">
        <v>66725</v>
      </c>
      <c r="O46" s="10">
        <v>239732</v>
      </c>
      <c r="P46" s="10">
        <v>554968</v>
      </c>
      <c r="Q46" s="10">
        <v>176162</v>
      </c>
      <c r="R46" s="14">
        <v>410855</v>
      </c>
      <c r="S46" s="14">
        <v>110834</v>
      </c>
      <c r="T46" s="10">
        <v>136493</v>
      </c>
      <c r="U46" s="10">
        <v>76571</v>
      </c>
      <c r="V46" s="25" t="s">
        <v>100</v>
      </c>
      <c r="W46" s="25" t="s">
        <v>145</v>
      </c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</row>
    <row r="47" spans="1:36" ht="27" hidden="1" customHeight="1" x14ac:dyDescent="0.25">
      <c r="A47" s="50">
        <v>4</v>
      </c>
      <c r="B47" s="50"/>
      <c r="C47" s="141"/>
      <c r="D47" s="36"/>
      <c r="E47" s="53"/>
      <c r="F47" s="54" t="s">
        <v>213</v>
      </c>
      <c r="G47" s="96" t="s">
        <v>31</v>
      </c>
      <c r="H47" s="142"/>
      <c r="I47" s="14">
        <f t="shared" si="1"/>
        <v>83275238</v>
      </c>
      <c r="J47" s="10">
        <v>7974224</v>
      </c>
      <c r="K47" s="10">
        <v>6760608</v>
      </c>
      <c r="L47" s="10">
        <v>8208604</v>
      </c>
      <c r="M47" s="10">
        <v>8526511</v>
      </c>
      <c r="N47" s="10">
        <v>7482586</v>
      </c>
      <c r="O47" s="10">
        <v>5327395</v>
      </c>
      <c r="P47" s="10">
        <v>3683684</v>
      </c>
      <c r="Q47" s="10">
        <v>8467529</v>
      </c>
      <c r="R47" s="14">
        <v>6988313</v>
      </c>
      <c r="S47" s="14">
        <v>5668401</v>
      </c>
      <c r="T47" s="10">
        <v>10396650</v>
      </c>
      <c r="U47" s="10">
        <v>3790733</v>
      </c>
      <c r="V47" s="25" t="s">
        <v>100</v>
      </c>
      <c r="W47" s="25" t="s">
        <v>145</v>
      </c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</row>
    <row r="48" spans="1:36" hidden="1" x14ac:dyDescent="0.25">
      <c r="A48" s="50">
        <v>4</v>
      </c>
      <c r="B48" s="50"/>
      <c r="C48" s="141"/>
      <c r="D48" s="36"/>
      <c r="E48" s="53"/>
      <c r="F48" s="54" t="s">
        <v>214</v>
      </c>
      <c r="G48" s="96" t="s">
        <v>150</v>
      </c>
      <c r="H48" s="142"/>
      <c r="I48" s="14">
        <f t="shared" si="1"/>
        <v>296010068</v>
      </c>
      <c r="J48" s="10">
        <v>33968701</v>
      </c>
      <c r="K48" s="10">
        <v>28649397</v>
      </c>
      <c r="L48" s="10">
        <v>37826978</v>
      </c>
      <c r="M48" s="10">
        <v>23668539</v>
      </c>
      <c r="N48" s="10">
        <v>20496274</v>
      </c>
      <c r="O48" s="10">
        <v>20447448</v>
      </c>
      <c r="P48" s="10">
        <v>23734205</v>
      </c>
      <c r="Q48" s="10">
        <v>27261264</v>
      </c>
      <c r="R48" s="10">
        <v>19904096</v>
      </c>
      <c r="S48" s="10">
        <v>14486923</v>
      </c>
      <c r="T48" s="10">
        <v>28041069</v>
      </c>
      <c r="U48" s="10">
        <v>17525174</v>
      </c>
      <c r="V48" s="25" t="s">
        <v>100</v>
      </c>
      <c r="W48" s="25" t="s">
        <v>145</v>
      </c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</row>
    <row r="49" spans="1:35" ht="15" hidden="1" customHeight="1" x14ac:dyDescent="0.25">
      <c r="A49" s="50">
        <v>4</v>
      </c>
      <c r="B49" s="50"/>
      <c r="C49" s="141"/>
      <c r="D49" s="36"/>
      <c r="E49" s="53"/>
      <c r="F49" s="54" t="s">
        <v>215</v>
      </c>
      <c r="G49" s="96" t="s">
        <v>28</v>
      </c>
      <c r="H49" s="142"/>
      <c r="I49" s="14">
        <f t="shared" si="1"/>
        <v>116390340</v>
      </c>
      <c r="J49" s="10">
        <v>7101380</v>
      </c>
      <c r="K49" s="10">
        <v>11641219</v>
      </c>
      <c r="L49" s="10">
        <v>8850252</v>
      </c>
      <c r="M49" s="10">
        <v>5730090</v>
      </c>
      <c r="N49" s="10">
        <v>5534316</v>
      </c>
      <c r="O49" s="10">
        <v>8939674</v>
      </c>
      <c r="P49" s="10">
        <v>11070299</v>
      </c>
      <c r="Q49" s="10">
        <v>12258445</v>
      </c>
      <c r="R49" s="10">
        <v>8123975</v>
      </c>
      <c r="S49" s="10">
        <v>4703607</v>
      </c>
      <c r="T49" s="10">
        <v>24068872</v>
      </c>
      <c r="U49" s="10">
        <v>8368211</v>
      </c>
      <c r="V49" s="25" t="s">
        <v>100</v>
      </c>
      <c r="W49" s="25" t="s">
        <v>145</v>
      </c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</row>
    <row r="50" spans="1:35" ht="15" hidden="1" customHeight="1" x14ac:dyDescent="0.25">
      <c r="A50" s="50">
        <v>4</v>
      </c>
      <c r="B50" s="50"/>
      <c r="C50" s="141"/>
      <c r="D50" s="36"/>
      <c r="E50" s="53"/>
      <c r="F50" s="54" t="s">
        <v>216</v>
      </c>
      <c r="G50" s="96" t="s">
        <v>29</v>
      </c>
      <c r="H50" s="142"/>
      <c r="I50" s="14">
        <f t="shared" si="1"/>
        <v>18486564</v>
      </c>
      <c r="J50" s="10">
        <v>784156</v>
      </c>
      <c r="K50" s="10">
        <v>871363</v>
      </c>
      <c r="L50" s="10">
        <v>822479</v>
      </c>
      <c r="M50" s="10">
        <v>3891598</v>
      </c>
      <c r="N50" s="10">
        <v>1303991</v>
      </c>
      <c r="O50" s="10">
        <v>1623870</v>
      </c>
      <c r="P50" s="10">
        <v>1231508</v>
      </c>
      <c r="Q50" s="10">
        <v>1523381</v>
      </c>
      <c r="R50" s="10">
        <v>1224615</v>
      </c>
      <c r="S50" s="10">
        <v>1294395</v>
      </c>
      <c r="T50" s="10">
        <v>2558033</v>
      </c>
      <c r="U50" s="10">
        <v>1357175</v>
      </c>
      <c r="V50" s="25" t="s">
        <v>100</v>
      </c>
      <c r="W50" s="25" t="s">
        <v>145</v>
      </c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</row>
    <row r="51" spans="1:35" s="50" customFormat="1" x14ac:dyDescent="0.25">
      <c r="A51" s="50">
        <v>3</v>
      </c>
      <c r="C51" s="128"/>
      <c r="D51" s="76"/>
      <c r="E51" s="78">
        <v>43.002000000000002</v>
      </c>
      <c r="F51" s="97" t="s">
        <v>33</v>
      </c>
      <c r="G51" s="98"/>
      <c r="H51" s="140"/>
      <c r="I51" s="8">
        <f t="shared" si="1"/>
        <v>6896075</v>
      </c>
      <c r="J51" s="8">
        <v>476315</v>
      </c>
      <c r="K51" s="8">
        <v>408856</v>
      </c>
      <c r="L51" s="8">
        <v>464480</v>
      </c>
      <c r="M51" s="8">
        <v>447347</v>
      </c>
      <c r="N51" s="8">
        <v>889288</v>
      </c>
      <c r="O51" s="8">
        <v>691839</v>
      </c>
      <c r="P51" s="8">
        <v>236292</v>
      </c>
      <c r="Q51" s="8">
        <v>782839</v>
      </c>
      <c r="R51" s="8">
        <v>768603</v>
      </c>
      <c r="S51" s="8">
        <v>448394</v>
      </c>
      <c r="T51" s="8">
        <v>1220379</v>
      </c>
      <c r="U51" s="8">
        <v>61443</v>
      </c>
      <c r="V51" s="23" t="s">
        <v>100</v>
      </c>
      <c r="W51" s="23" t="s">
        <v>145</v>
      </c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</row>
    <row r="52" spans="1:35" s="50" customFormat="1" x14ac:dyDescent="0.25">
      <c r="A52" s="50">
        <v>3</v>
      </c>
      <c r="C52" s="128"/>
      <c r="D52" s="76"/>
      <c r="E52" s="78">
        <v>43.003</v>
      </c>
      <c r="F52" s="97" t="s">
        <v>34</v>
      </c>
      <c r="G52" s="98"/>
      <c r="H52" s="140"/>
      <c r="I52" s="8">
        <f t="shared" si="1"/>
        <v>354381585</v>
      </c>
      <c r="J52" s="8">
        <f>SUM(J53:J92)</f>
        <v>57308527</v>
      </c>
      <c r="K52" s="8">
        <f t="shared" ref="K52:U52" si="22">SUM(K53:K92)</f>
        <v>30763954</v>
      </c>
      <c r="L52" s="8">
        <f t="shared" si="22"/>
        <v>14977729</v>
      </c>
      <c r="M52" s="8">
        <f t="shared" si="22"/>
        <v>21669805</v>
      </c>
      <c r="N52" s="8">
        <f t="shared" si="22"/>
        <v>39319946</v>
      </c>
      <c r="O52" s="8">
        <f t="shared" si="22"/>
        <v>21764003</v>
      </c>
      <c r="P52" s="8">
        <f t="shared" si="22"/>
        <v>41398564</v>
      </c>
      <c r="Q52" s="8">
        <f t="shared" si="22"/>
        <v>69028121</v>
      </c>
      <c r="R52" s="8">
        <f t="shared" si="22"/>
        <v>27716051</v>
      </c>
      <c r="S52" s="8">
        <f t="shared" si="22"/>
        <v>8102690</v>
      </c>
      <c r="T52" s="8">
        <f t="shared" si="22"/>
        <v>10251926</v>
      </c>
      <c r="U52" s="8">
        <f t="shared" si="22"/>
        <v>12080269</v>
      </c>
      <c r="V52" s="23" t="s">
        <v>100</v>
      </c>
      <c r="W52" s="23" t="s">
        <v>145</v>
      </c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</row>
    <row r="53" spans="1:35" hidden="1" x14ac:dyDescent="0.25">
      <c r="A53" s="50">
        <v>4</v>
      </c>
      <c r="B53" s="50"/>
      <c r="C53" s="141"/>
      <c r="D53" s="36"/>
      <c r="E53" s="53"/>
      <c r="F53" s="60" t="s">
        <v>217</v>
      </c>
      <c r="G53" s="100" t="s">
        <v>111</v>
      </c>
      <c r="H53" s="145"/>
      <c r="I53" s="10">
        <f t="shared" si="1"/>
        <v>8360093</v>
      </c>
      <c r="J53" s="10">
        <v>95903</v>
      </c>
      <c r="K53" s="10">
        <v>1150824</v>
      </c>
      <c r="L53" s="10">
        <v>5491567</v>
      </c>
      <c r="M53" s="10">
        <v>479510</v>
      </c>
      <c r="N53" s="10">
        <v>181583</v>
      </c>
      <c r="O53" s="10">
        <v>0</v>
      </c>
      <c r="P53" s="10">
        <v>0</v>
      </c>
      <c r="Q53" s="10">
        <v>1613</v>
      </c>
      <c r="R53" s="10">
        <v>0</v>
      </c>
      <c r="S53" s="10">
        <v>0</v>
      </c>
      <c r="T53" s="10">
        <v>72</v>
      </c>
      <c r="U53" s="10">
        <v>959021</v>
      </c>
      <c r="V53" s="25" t="s">
        <v>100</v>
      </c>
      <c r="W53" s="25" t="s">
        <v>145</v>
      </c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</row>
    <row r="54" spans="1:35" ht="15" hidden="1" customHeight="1" x14ac:dyDescent="0.25">
      <c r="A54" s="50">
        <v>4</v>
      </c>
      <c r="B54" s="50"/>
      <c r="C54" s="141"/>
      <c r="D54" s="36"/>
      <c r="E54" s="53"/>
      <c r="F54" s="60" t="s">
        <v>218</v>
      </c>
      <c r="G54" s="96" t="s">
        <v>35</v>
      </c>
      <c r="H54" s="142"/>
      <c r="I54" s="10">
        <f t="shared" si="1"/>
        <v>47069458</v>
      </c>
      <c r="J54" s="10">
        <v>2276939</v>
      </c>
      <c r="K54" s="10">
        <v>14011104</v>
      </c>
      <c r="L54" s="10">
        <v>969762</v>
      </c>
      <c r="M54" s="10">
        <v>2171190</v>
      </c>
      <c r="N54" s="10">
        <v>2507037</v>
      </c>
      <c r="O54" s="10">
        <v>1855188</v>
      </c>
      <c r="P54" s="10">
        <v>12370770</v>
      </c>
      <c r="Q54" s="10">
        <v>7438528</v>
      </c>
      <c r="R54" s="10">
        <v>2841361</v>
      </c>
      <c r="S54" s="10">
        <v>324516</v>
      </c>
      <c r="T54" s="10">
        <v>297475</v>
      </c>
      <c r="U54" s="10">
        <v>5588</v>
      </c>
      <c r="V54" s="25" t="s">
        <v>100</v>
      </c>
      <c r="W54" s="25" t="s">
        <v>145</v>
      </c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</row>
    <row r="55" spans="1:35" hidden="1" x14ac:dyDescent="0.25">
      <c r="A55" s="50">
        <v>4</v>
      </c>
      <c r="B55" s="50"/>
      <c r="C55" s="141"/>
      <c r="D55" s="36"/>
      <c r="E55" s="53"/>
      <c r="F55" s="60" t="s">
        <v>219</v>
      </c>
      <c r="G55" s="96" t="s">
        <v>59</v>
      </c>
      <c r="H55" s="142"/>
      <c r="I55" s="10">
        <f t="shared" si="1"/>
        <v>28674884</v>
      </c>
      <c r="J55" s="10">
        <v>11326441</v>
      </c>
      <c r="K55" s="10">
        <v>1954454</v>
      </c>
      <c r="L55" s="10">
        <v>285763</v>
      </c>
      <c r="M55" s="10">
        <v>78407</v>
      </c>
      <c r="N55" s="10">
        <v>560027</v>
      </c>
      <c r="O55" s="10">
        <v>216625</v>
      </c>
      <c r="P55" s="10">
        <v>9395756</v>
      </c>
      <c r="Q55" s="10">
        <v>4604387</v>
      </c>
      <c r="R55" s="10">
        <v>153145</v>
      </c>
      <c r="S55" s="10">
        <v>47388</v>
      </c>
      <c r="T55" s="10">
        <v>38795</v>
      </c>
      <c r="U55" s="10">
        <v>13696</v>
      </c>
      <c r="V55" s="25" t="s">
        <v>100</v>
      </c>
      <c r="W55" s="25" t="s">
        <v>145</v>
      </c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</row>
    <row r="56" spans="1:35" ht="24" hidden="1" customHeight="1" x14ac:dyDescent="0.25">
      <c r="A56" s="50">
        <v>4</v>
      </c>
      <c r="B56" s="50"/>
      <c r="C56" s="141"/>
      <c r="D56" s="36"/>
      <c r="E56" s="53"/>
      <c r="F56" s="60" t="s">
        <v>220</v>
      </c>
      <c r="G56" s="96" t="s">
        <v>147</v>
      </c>
      <c r="H56" s="142"/>
      <c r="I56" s="10">
        <f t="shared" si="1"/>
        <v>10977390</v>
      </c>
      <c r="J56" s="10">
        <v>1305139</v>
      </c>
      <c r="K56" s="10">
        <v>2558068</v>
      </c>
      <c r="L56" s="10">
        <v>423609</v>
      </c>
      <c r="M56" s="10">
        <v>104887</v>
      </c>
      <c r="N56" s="10">
        <v>139321</v>
      </c>
      <c r="O56" s="10">
        <v>696853</v>
      </c>
      <c r="P56" s="10">
        <v>769629</v>
      </c>
      <c r="Q56" s="10">
        <v>2899073</v>
      </c>
      <c r="R56" s="10">
        <v>1393540</v>
      </c>
      <c r="S56" s="10">
        <v>46489</v>
      </c>
      <c r="T56" s="10">
        <v>177605</v>
      </c>
      <c r="U56" s="10">
        <v>463177</v>
      </c>
      <c r="V56" s="25" t="s">
        <v>100</v>
      </c>
      <c r="W56" s="25" t="s">
        <v>145</v>
      </c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</row>
    <row r="57" spans="1:35" hidden="1" x14ac:dyDescent="0.25">
      <c r="A57" s="50">
        <v>4</v>
      </c>
      <c r="B57" s="50"/>
      <c r="C57" s="141"/>
      <c r="D57" s="36"/>
      <c r="E57" s="53"/>
      <c r="F57" s="60" t="s">
        <v>221</v>
      </c>
      <c r="G57" s="96" t="s">
        <v>36</v>
      </c>
      <c r="H57" s="142"/>
      <c r="I57" s="10">
        <f t="shared" si="1"/>
        <v>1649215</v>
      </c>
      <c r="J57" s="10">
        <v>118417</v>
      </c>
      <c r="K57" s="10">
        <v>0</v>
      </c>
      <c r="L57" s="10">
        <v>121981</v>
      </c>
      <c r="M57" s="10">
        <v>178509</v>
      </c>
      <c r="N57" s="10">
        <v>698169</v>
      </c>
      <c r="O57" s="10">
        <v>0</v>
      </c>
      <c r="P57" s="10">
        <v>116722</v>
      </c>
      <c r="Q57" s="10">
        <v>236906</v>
      </c>
      <c r="R57" s="10">
        <v>120186</v>
      </c>
      <c r="S57" s="10">
        <v>58325</v>
      </c>
      <c r="T57" s="10">
        <v>0</v>
      </c>
      <c r="U57" s="10">
        <v>0</v>
      </c>
      <c r="V57" s="25" t="s">
        <v>100</v>
      </c>
      <c r="W57" s="25" t="s">
        <v>145</v>
      </c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</row>
    <row r="58" spans="1:35" ht="24" hidden="1" customHeight="1" x14ac:dyDescent="0.25">
      <c r="A58" s="50">
        <v>4</v>
      </c>
      <c r="B58" s="50"/>
      <c r="C58" s="141"/>
      <c r="D58" s="36"/>
      <c r="E58" s="53"/>
      <c r="F58" s="60" t="s">
        <v>222</v>
      </c>
      <c r="G58" s="96" t="s">
        <v>105</v>
      </c>
      <c r="H58" s="142"/>
      <c r="I58" s="10">
        <f t="shared" si="1"/>
        <v>27060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27060</v>
      </c>
      <c r="R58" s="10">
        <v>0</v>
      </c>
      <c r="S58" s="10">
        <v>0</v>
      </c>
      <c r="T58" s="10">
        <v>0</v>
      </c>
      <c r="U58" s="10">
        <v>0</v>
      </c>
      <c r="V58" s="25" t="s">
        <v>100</v>
      </c>
      <c r="W58" s="25" t="s">
        <v>145</v>
      </c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</row>
    <row r="59" spans="1:35" hidden="1" x14ac:dyDescent="0.25">
      <c r="A59" s="50">
        <v>4</v>
      </c>
      <c r="B59" s="50"/>
      <c r="C59" s="141"/>
      <c r="D59" s="36"/>
      <c r="E59" s="53"/>
      <c r="F59" s="60" t="s">
        <v>223</v>
      </c>
      <c r="G59" s="96" t="s">
        <v>106</v>
      </c>
      <c r="H59" s="142"/>
      <c r="I59" s="10">
        <f t="shared" si="1"/>
        <v>9506996</v>
      </c>
      <c r="J59" s="10">
        <v>679127</v>
      </c>
      <c r="K59" s="10">
        <v>802969</v>
      </c>
      <c r="L59" s="10">
        <v>868701</v>
      </c>
      <c r="M59" s="10">
        <v>794993</v>
      </c>
      <c r="N59" s="10">
        <v>662109</v>
      </c>
      <c r="O59" s="10">
        <v>936640</v>
      </c>
      <c r="P59" s="10">
        <v>504041</v>
      </c>
      <c r="Q59" s="10">
        <v>782397</v>
      </c>
      <c r="R59" s="10">
        <v>1192365</v>
      </c>
      <c r="S59" s="10">
        <v>340942</v>
      </c>
      <c r="T59" s="10">
        <v>1012903</v>
      </c>
      <c r="U59" s="10">
        <v>929809</v>
      </c>
      <c r="V59" s="25" t="s">
        <v>100</v>
      </c>
      <c r="W59" s="25" t="s">
        <v>145</v>
      </c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</row>
    <row r="60" spans="1:35" hidden="1" x14ac:dyDescent="0.25">
      <c r="A60" s="50">
        <v>4</v>
      </c>
      <c r="B60" s="50"/>
      <c r="C60" s="141"/>
      <c r="D60" s="36"/>
      <c r="E60" s="53"/>
      <c r="F60" s="60" t="s">
        <v>224</v>
      </c>
      <c r="G60" s="96" t="s">
        <v>148</v>
      </c>
      <c r="H60" s="142"/>
      <c r="I60" s="10">
        <f t="shared" si="1"/>
        <v>57211010</v>
      </c>
      <c r="J60" s="10">
        <v>3725857</v>
      </c>
      <c r="K60" s="10">
        <v>3098992</v>
      </c>
      <c r="L60" s="10">
        <v>2968068</v>
      </c>
      <c r="M60" s="10">
        <v>3898508</v>
      </c>
      <c r="N60" s="10">
        <v>9033242</v>
      </c>
      <c r="O60" s="10">
        <v>4943739</v>
      </c>
      <c r="P60" s="10">
        <v>2981635</v>
      </c>
      <c r="Q60" s="10">
        <v>5458349</v>
      </c>
      <c r="R60" s="10">
        <v>5910193</v>
      </c>
      <c r="S60" s="10">
        <v>4475749</v>
      </c>
      <c r="T60" s="10">
        <v>5536168</v>
      </c>
      <c r="U60" s="10">
        <v>5180510</v>
      </c>
      <c r="V60" s="25" t="s">
        <v>100</v>
      </c>
      <c r="W60" s="25" t="s">
        <v>145</v>
      </c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</row>
    <row r="61" spans="1:35" ht="25.5" hidden="1" customHeight="1" x14ac:dyDescent="0.25">
      <c r="A61" s="50">
        <v>4</v>
      </c>
      <c r="B61" s="50"/>
      <c r="C61" s="141"/>
      <c r="D61" s="36"/>
      <c r="E61" s="53"/>
      <c r="F61" s="60" t="s">
        <v>225</v>
      </c>
      <c r="G61" s="96" t="s">
        <v>110</v>
      </c>
      <c r="H61" s="142"/>
      <c r="I61" s="10">
        <f t="shared" si="1"/>
        <v>558139</v>
      </c>
      <c r="J61" s="10">
        <v>76182</v>
      </c>
      <c r="K61" s="10">
        <v>52309</v>
      </c>
      <c r="L61" s="10">
        <v>45183</v>
      </c>
      <c r="M61" s="10">
        <v>22830</v>
      </c>
      <c r="N61" s="10">
        <v>51619</v>
      </c>
      <c r="O61" s="10">
        <v>68189</v>
      </c>
      <c r="P61" s="10">
        <v>16569</v>
      </c>
      <c r="Q61" s="10">
        <v>65042</v>
      </c>
      <c r="R61" s="10">
        <v>0</v>
      </c>
      <c r="S61" s="10">
        <v>52857</v>
      </c>
      <c r="T61" s="10">
        <v>89038</v>
      </c>
      <c r="U61" s="10">
        <v>18321</v>
      </c>
      <c r="V61" s="25" t="s">
        <v>100</v>
      </c>
      <c r="W61" s="25" t="s">
        <v>145</v>
      </c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</row>
    <row r="62" spans="1:35" hidden="1" x14ac:dyDescent="0.25">
      <c r="A62" s="50">
        <v>4</v>
      </c>
      <c r="B62" s="50"/>
      <c r="C62" s="141"/>
      <c r="D62" s="36"/>
      <c r="E62" s="53"/>
      <c r="F62" s="60" t="s">
        <v>226</v>
      </c>
      <c r="G62" s="96" t="s">
        <v>37</v>
      </c>
      <c r="H62" s="142"/>
      <c r="I62" s="10">
        <f t="shared" si="1"/>
        <v>2647211</v>
      </c>
      <c r="J62" s="10">
        <v>549046</v>
      </c>
      <c r="K62" s="10">
        <v>103649</v>
      </c>
      <c r="L62" s="10">
        <v>125369</v>
      </c>
      <c r="M62" s="10">
        <v>92831</v>
      </c>
      <c r="N62" s="10">
        <v>56066</v>
      </c>
      <c r="O62" s="10">
        <v>377996</v>
      </c>
      <c r="P62" s="10">
        <v>164947</v>
      </c>
      <c r="Q62" s="10">
        <v>820342</v>
      </c>
      <c r="R62" s="10">
        <v>133625</v>
      </c>
      <c r="S62" s="10">
        <v>168219</v>
      </c>
      <c r="T62" s="10">
        <v>26332</v>
      </c>
      <c r="U62" s="10">
        <v>28789</v>
      </c>
      <c r="V62" s="25" t="s">
        <v>100</v>
      </c>
      <c r="W62" s="25" t="s">
        <v>145</v>
      </c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</row>
    <row r="63" spans="1:35" hidden="1" x14ac:dyDescent="0.25">
      <c r="A63" s="50">
        <v>4</v>
      </c>
      <c r="B63" s="50"/>
      <c r="C63" s="141"/>
      <c r="D63" s="36"/>
      <c r="E63" s="53"/>
      <c r="F63" s="60" t="s">
        <v>227</v>
      </c>
      <c r="G63" s="96" t="s">
        <v>41</v>
      </c>
      <c r="H63" s="142"/>
      <c r="I63" s="10">
        <f t="shared" si="1"/>
        <v>2209897</v>
      </c>
      <c r="J63" s="10">
        <v>128104</v>
      </c>
      <c r="K63" s="10">
        <v>146598</v>
      </c>
      <c r="L63" s="10">
        <v>103074</v>
      </c>
      <c r="M63" s="10">
        <v>37240</v>
      </c>
      <c r="N63" s="10">
        <v>99246</v>
      </c>
      <c r="O63" s="10">
        <v>136463</v>
      </c>
      <c r="P63" s="10">
        <v>79374</v>
      </c>
      <c r="Q63" s="10">
        <v>1251286</v>
      </c>
      <c r="R63" s="10">
        <v>171219</v>
      </c>
      <c r="S63" s="10">
        <v>40404</v>
      </c>
      <c r="T63" s="10">
        <v>14656</v>
      </c>
      <c r="U63" s="10">
        <v>2233</v>
      </c>
      <c r="V63" s="25" t="s">
        <v>100</v>
      </c>
      <c r="W63" s="25" t="s">
        <v>145</v>
      </c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</row>
    <row r="64" spans="1:35" ht="15" hidden="1" customHeight="1" x14ac:dyDescent="0.25">
      <c r="A64" s="50">
        <v>4</v>
      </c>
      <c r="B64" s="50"/>
      <c r="C64" s="141"/>
      <c r="D64" s="36"/>
      <c r="E64" s="53"/>
      <c r="F64" s="60" t="s">
        <v>228</v>
      </c>
      <c r="G64" s="96" t="s">
        <v>38</v>
      </c>
      <c r="H64" s="142"/>
      <c r="I64" s="10">
        <f t="shared" si="1"/>
        <v>4992848</v>
      </c>
      <c r="J64" s="10">
        <v>1391931</v>
      </c>
      <c r="K64" s="10">
        <v>138051</v>
      </c>
      <c r="L64" s="10">
        <v>150522</v>
      </c>
      <c r="M64" s="10">
        <v>108059</v>
      </c>
      <c r="N64" s="10">
        <v>149923</v>
      </c>
      <c r="O64" s="10">
        <v>877794</v>
      </c>
      <c r="P64" s="10">
        <v>144131</v>
      </c>
      <c r="Q64" s="10">
        <v>1658208</v>
      </c>
      <c r="R64" s="10">
        <v>108726</v>
      </c>
      <c r="S64" s="10">
        <v>97301</v>
      </c>
      <c r="T64" s="10">
        <v>77845</v>
      </c>
      <c r="U64" s="10">
        <v>90357</v>
      </c>
      <c r="V64" s="25" t="s">
        <v>100</v>
      </c>
      <c r="W64" s="25" t="s">
        <v>145</v>
      </c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</row>
    <row r="65" spans="1:35" ht="15" hidden="1" customHeight="1" x14ac:dyDescent="0.25">
      <c r="A65" s="50">
        <v>4</v>
      </c>
      <c r="B65" s="50"/>
      <c r="C65" s="141"/>
      <c r="D65" s="36"/>
      <c r="E65" s="53"/>
      <c r="F65" s="60" t="s">
        <v>229</v>
      </c>
      <c r="G65" s="96" t="s">
        <v>39</v>
      </c>
      <c r="H65" s="142"/>
      <c r="I65" s="10">
        <f t="shared" si="1"/>
        <v>4091502</v>
      </c>
      <c r="J65" s="10">
        <v>1136133</v>
      </c>
      <c r="K65" s="10">
        <v>445136</v>
      </c>
      <c r="L65" s="10">
        <v>64366</v>
      </c>
      <c r="M65" s="10">
        <v>43324</v>
      </c>
      <c r="N65" s="10">
        <v>42208</v>
      </c>
      <c r="O65" s="10">
        <v>623302</v>
      </c>
      <c r="P65" s="10">
        <v>124427</v>
      </c>
      <c r="Q65" s="10">
        <v>1509786</v>
      </c>
      <c r="R65" s="10">
        <v>83379</v>
      </c>
      <c r="S65" s="10">
        <v>12763</v>
      </c>
      <c r="T65" s="10">
        <v>4597</v>
      </c>
      <c r="U65" s="10">
        <v>2081</v>
      </c>
      <c r="V65" s="25" t="s">
        <v>100</v>
      </c>
      <c r="W65" s="25" t="s">
        <v>145</v>
      </c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</row>
    <row r="66" spans="1:35" ht="15" hidden="1" customHeight="1" x14ac:dyDescent="0.25">
      <c r="A66" s="50">
        <v>4</v>
      </c>
      <c r="B66" s="50"/>
      <c r="C66" s="141"/>
      <c r="D66" s="36"/>
      <c r="E66" s="53"/>
      <c r="F66" s="60" t="s">
        <v>230</v>
      </c>
      <c r="G66" s="96" t="s">
        <v>40</v>
      </c>
      <c r="H66" s="142"/>
      <c r="I66" s="10">
        <f t="shared" si="1"/>
        <v>7139207</v>
      </c>
      <c r="J66" s="10">
        <v>2243530</v>
      </c>
      <c r="K66" s="10">
        <v>404976</v>
      </c>
      <c r="L66" s="10">
        <v>92555</v>
      </c>
      <c r="M66" s="10">
        <v>159025</v>
      </c>
      <c r="N66" s="10">
        <v>353294</v>
      </c>
      <c r="O66" s="10">
        <v>641719</v>
      </c>
      <c r="P66" s="10">
        <v>368610</v>
      </c>
      <c r="Q66" s="10">
        <v>2274507</v>
      </c>
      <c r="R66" s="10">
        <v>346947</v>
      </c>
      <c r="S66" s="10">
        <v>99826</v>
      </c>
      <c r="T66" s="10">
        <v>119070</v>
      </c>
      <c r="U66" s="10">
        <v>35148</v>
      </c>
      <c r="V66" s="25" t="s">
        <v>100</v>
      </c>
      <c r="W66" s="25" t="s">
        <v>145</v>
      </c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</row>
    <row r="67" spans="1:35" ht="15" hidden="1" customHeight="1" x14ac:dyDescent="0.25">
      <c r="A67" s="50">
        <v>4</v>
      </c>
      <c r="B67" s="50"/>
      <c r="C67" s="141"/>
      <c r="D67" s="36"/>
      <c r="E67" s="53"/>
      <c r="F67" s="60" t="s">
        <v>231</v>
      </c>
      <c r="G67" s="96" t="s">
        <v>42</v>
      </c>
      <c r="H67" s="142"/>
      <c r="I67" s="10">
        <f t="shared" si="1"/>
        <v>5012653</v>
      </c>
      <c r="J67" s="10">
        <v>1451980</v>
      </c>
      <c r="K67" s="10">
        <v>277353</v>
      </c>
      <c r="L67" s="10">
        <v>118091</v>
      </c>
      <c r="M67" s="10">
        <v>97343</v>
      </c>
      <c r="N67" s="10">
        <v>143992</v>
      </c>
      <c r="O67" s="10">
        <v>584111</v>
      </c>
      <c r="P67" s="10">
        <v>260605</v>
      </c>
      <c r="Q67" s="10">
        <v>1779162</v>
      </c>
      <c r="R67" s="10">
        <v>114518</v>
      </c>
      <c r="S67" s="10">
        <v>52084</v>
      </c>
      <c r="T67" s="10">
        <v>74761</v>
      </c>
      <c r="U67" s="10">
        <v>58653</v>
      </c>
      <c r="V67" s="25" t="s">
        <v>100</v>
      </c>
      <c r="W67" s="25" t="s">
        <v>145</v>
      </c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</row>
    <row r="68" spans="1:35" hidden="1" x14ac:dyDescent="0.25">
      <c r="A68" s="50">
        <v>4</v>
      </c>
      <c r="B68" s="50"/>
      <c r="C68" s="141"/>
      <c r="D68" s="36"/>
      <c r="E68" s="53"/>
      <c r="F68" s="60" t="s">
        <v>232</v>
      </c>
      <c r="G68" s="96" t="s">
        <v>43</v>
      </c>
      <c r="H68" s="142"/>
      <c r="I68" s="10">
        <f t="shared" si="1"/>
        <v>4095286</v>
      </c>
      <c r="J68" s="10">
        <v>1272311</v>
      </c>
      <c r="K68" s="10">
        <v>194510</v>
      </c>
      <c r="L68" s="10">
        <v>69870</v>
      </c>
      <c r="M68" s="10">
        <v>56724</v>
      </c>
      <c r="N68" s="10">
        <v>37799</v>
      </c>
      <c r="O68" s="10">
        <v>451925</v>
      </c>
      <c r="P68" s="10">
        <v>643199</v>
      </c>
      <c r="Q68" s="10">
        <v>1274802</v>
      </c>
      <c r="R68" s="10">
        <v>3673</v>
      </c>
      <c r="S68" s="10">
        <v>47983</v>
      </c>
      <c r="T68" s="10">
        <v>24810</v>
      </c>
      <c r="U68" s="10">
        <v>17680</v>
      </c>
      <c r="V68" s="25" t="s">
        <v>100</v>
      </c>
      <c r="W68" s="25" t="s">
        <v>145</v>
      </c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</row>
    <row r="69" spans="1:35" hidden="1" x14ac:dyDescent="0.25">
      <c r="A69" s="50">
        <v>4</v>
      </c>
      <c r="B69" s="50"/>
      <c r="C69" s="141"/>
      <c r="D69" s="36"/>
      <c r="E69" s="53"/>
      <c r="F69" s="60" t="s">
        <v>233</v>
      </c>
      <c r="G69" s="96" t="s">
        <v>149</v>
      </c>
      <c r="H69" s="142"/>
      <c r="I69" s="10">
        <f t="shared" si="1"/>
        <v>5215346</v>
      </c>
      <c r="J69" s="14">
        <v>1803254</v>
      </c>
      <c r="K69" s="10">
        <v>56418</v>
      </c>
      <c r="L69" s="10">
        <v>36258</v>
      </c>
      <c r="M69" s="10">
        <v>69205</v>
      </c>
      <c r="N69" s="10">
        <v>78117</v>
      </c>
      <c r="O69" s="10">
        <v>141492</v>
      </c>
      <c r="P69" s="10">
        <v>897623</v>
      </c>
      <c r="Q69" s="10">
        <v>2051357</v>
      </c>
      <c r="R69" s="10">
        <v>45114</v>
      </c>
      <c r="S69" s="10">
        <v>13322</v>
      </c>
      <c r="T69" s="10">
        <v>1551</v>
      </c>
      <c r="U69" s="10">
        <v>21635</v>
      </c>
      <c r="V69" s="25" t="s">
        <v>100</v>
      </c>
      <c r="W69" s="25" t="s">
        <v>145</v>
      </c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</row>
    <row r="70" spans="1:35" ht="15" hidden="1" customHeight="1" x14ac:dyDescent="0.25">
      <c r="A70" s="50">
        <v>4</v>
      </c>
      <c r="B70" s="50"/>
      <c r="C70" s="141"/>
      <c r="D70" s="36"/>
      <c r="E70" s="53"/>
      <c r="F70" s="60" t="s">
        <v>234</v>
      </c>
      <c r="G70" s="96" t="s">
        <v>44</v>
      </c>
      <c r="H70" s="142"/>
      <c r="I70" s="10">
        <f t="shared" si="1"/>
        <v>2230128</v>
      </c>
      <c r="J70" s="10">
        <v>616090</v>
      </c>
      <c r="K70" s="10">
        <v>211674</v>
      </c>
      <c r="L70" s="10">
        <v>19477</v>
      </c>
      <c r="M70" s="10">
        <v>27774</v>
      </c>
      <c r="N70" s="10">
        <v>28563</v>
      </c>
      <c r="O70" s="10">
        <v>194821</v>
      </c>
      <c r="P70" s="10">
        <v>185103</v>
      </c>
      <c r="Q70" s="10">
        <v>829445</v>
      </c>
      <c r="R70" s="10">
        <v>92533</v>
      </c>
      <c r="S70" s="10">
        <v>13595</v>
      </c>
      <c r="T70" s="10">
        <v>10700</v>
      </c>
      <c r="U70" s="10">
        <v>353</v>
      </c>
      <c r="V70" s="25" t="s">
        <v>100</v>
      </c>
      <c r="W70" s="25" t="s">
        <v>145</v>
      </c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</row>
    <row r="71" spans="1:35" hidden="1" x14ac:dyDescent="0.25">
      <c r="A71" s="50">
        <v>4</v>
      </c>
      <c r="B71" s="50"/>
      <c r="C71" s="141"/>
      <c r="D71" s="36"/>
      <c r="E71" s="53"/>
      <c r="F71" s="60" t="s">
        <v>235</v>
      </c>
      <c r="G71" s="96" t="s">
        <v>45</v>
      </c>
      <c r="H71" s="142"/>
      <c r="I71" s="10">
        <f t="shared" si="1"/>
        <v>1531223</v>
      </c>
      <c r="J71" s="10">
        <v>388261</v>
      </c>
      <c r="K71" s="10">
        <v>57750</v>
      </c>
      <c r="L71" s="10">
        <v>52981</v>
      </c>
      <c r="M71" s="10">
        <v>32069</v>
      </c>
      <c r="N71" s="10">
        <v>53505</v>
      </c>
      <c r="O71" s="10">
        <v>295379</v>
      </c>
      <c r="P71" s="10">
        <v>35986</v>
      </c>
      <c r="Q71" s="10">
        <v>462132</v>
      </c>
      <c r="R71" s="10">
        <v>45431</v>
      </c>
      <c r="S71" s="10">
        <v>12871</v>
      </c>
      <c r="T71" s="10">
        <v>39705</v>
      </c>
      <c r="U71" s="10">
        <v>55153</v>
      </c>
      <c r="V71" s="25" t="s">
        <v>100</v>
      </c>
      <c r="W71" s="25" t="s">
        <v>145</v>
      </c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</row>
    <row r="72" spans="1:35" ht="15" hidden="1" customHeight="1" x14ac:dyDescent="0.25">
      <c r="A72" s="50">
        <v>4</v>
      </c>
      <c r="B72" s="50"/>
      <c r="C72" s="141"/>
      <c r="D72" s="36"/>
      <c r="E72" s="53"/>
      <c r="F72" s="60" t="s">
        <v>236</v>
      </c>
      <c r="G72" s="96" t="s">
        <v>46</v>
      </c>
      <c r="H72" s="142"/>
      <c r="I72" s="10">
        <f t="shared" ref="I72:I135" si="23">SUM(J72:U72)</f>
        <v>9961920</v>
      </c>
      <c r="J72" s="10">
        <v>3659403</v>
      </c>
      <c r="K72" s="10">
        <v>383342</v>
      </c>
      <c r="L72" s="10">
        <v>534802</v>
      </c>
      <c r="M72" s="10">
        <v>152973</v>
      </c>
      <c r="N72" s="10">
        <v>138157</v>
      </c>
      <c r="O72" s="10">
        <v>225448</v>
      </c>
      <c r="P72" s="10">
        <v>3655812</v>
      </c>
      <c r="Q72" s="10">
        <v>787851</v>
      </c>
      <c r="R72" s="10">
        <v>118420</v>
      </c>
      <c r="S72" s="10">
        <v>50148</v>
      </c>
      <c r="T72" s="10">
        <v>89511</v>
      </c>
      <c r="U72" s="10">
        <v>166053</v>
      </c>
      <c r="V72" s="25" t="s">
        <v>100</v>
      </c>
      <c r="W72" s="25" t="s">
        <v>145</v>
      </c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</row>
    <row r="73" spans="1:35" ht="15" hidden="1" customHeight="1" x14ac:dyDescent="0.25">
      <c r="A73" s="50">
        <v>4</v>
      </c>
      <c r="B73" s="50"/>
      <c r="C73" s="141"/>
      <c r="D73" s="36"/>
      <c r="E73" s="53"/>
      <c r="F73" s="60" t="s">
        <v>237</v>
      </c>
      <c r="G73" s="96" t="s">
        <v>142</v>
      </c>
      <c r="H73" s="142"/>
      <c r="I73" s="10">
        <f t="shared" si="23"/>
        <v>1357033</v>
      </c>
      <c r="J73" s="10">
        <v>1249</v>
      </c>
      <c r="K73" s="10">
        <v>509237</v>
      </c>
      <c r="L73" s="10">
        <v>55072</v>
      </c>
      <c r="M73" s="10">
        <v>5024</v>
      </c>
      <c r="N73" s="10">
        <v>61220</v>
      </c>
      <c r="O73" s="10">
        <v>201610</v>
      </c>
      <c r="P73" s="10">
        <v>231817</v>
      </c>
      <c r="Q73" s="10">
        <v>249846</v>
      </c>
      <c r="R73" s="10">
        <v>32127</v>
      </c>
      <c r="S73" s="10">
        <v>6240</v>
      </c>
      <c r="T73" s="10">
        <v>2341</v>
      </c>
      <c r="U73" s="10">
        <v>1250</v>
      </c>
      <c r="V73" s="25" t="s">
        <v>100</v>
      </c>
      <c r="W73" s="25" t="s">
        <v>145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</row>
    <row r="74" spans="1:35" hidden="1" x14ac:dyDescent="0.25">
      <c r="A74" s="50">
        <v>4</v>
      </c>
      <c r="B74" s="50"/>
      <c r="C74" s="141"/>
      <c r="D74" s="36"/>
      <c r="E74" s="53"/>
      <c r="F74" s="60" t="s">
        <v>238</v>
      </c>
      <c r="G74" s="96" t="s">
        <v>47</v>
      </c>
      <c r="H74" s="142"/>
      <c r="I74" s="10">
        <f t="shared" si="23"/>
        <v>1575285</v>
      </c>
      <c r="J74" s="10">
        <v>477880</v>
      </c>
      <c r="K74" s="10">
        <v>75126</v>
      </c>
      <c r="L74" s="10">
        <v>23062</v>
      </c>
      <c r="M74" s="10">
        <v>63251</v>
      </c>
      <c r="N74" s="10">
        <v>45438</v>
      </c>
      <c r="O74" s="10">
        <v>93007</v>
      </c>
      <c r="P74" s="10">
        <v>50844</v>
      </c>
      <c r="Q74" s="10">
        <v>617101</v>
      </c>
      <c r="R74" s="10">
        <v>55001</v>
      </c>
      <c r="S74" s="10">
        <v>14938</v>
      </c>
      <c r="T74" s="10">
        <v>28813</v>
      </c>
      <c r="U74" s="10">
        <v>30824</v>
      </c>
      <c r="V74" s="25" t="s">
        <v>100</v>
      </c>
      <c r="W74" s="25" t="s">
        <v>145</v>
      </c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</row>
    <row r="75" spans="1:35" ht="15" hidden="1" customHeight="1" x14ac:dyDescent="0.25">
      <c r="A75" s="50">
        <v>4</v>
      </c>
      <c r="B75" s="50"/>
      <c r="C75" s="141"/>
      <c r="D75" s="36"/>
      <c r="E75" s="53"/>
      <c r="F75" s="60" t="s">
        <v>239</v>
      </c>
      <c r="G75" s="96" t="s">
        <v>48</v>
      </c>
      <c r="H75" s="142"/>
      <c r="I75" s="10">
        <f t="shared" si="23"/>
        <v>8670617</v>
      </c>
      <c r="J75" s="10">
        <v>3061899</v>
      </c>
      <c r="K75" s="10">
        <v>196389</v>
      </c>
      <c r="L75" s="10">
        <v>239145</v>
      </c>
      <c r="M75" s="10">
        <v>313745</v>
      </c>
      <c r="N75" s="10">
        <v>166449</v>
      </c>
      <c r="O75" s="10">
        <v>583230</v>
      </c>
      <c r="P75" s="10">
        <v>58384</v>
      </c>
      <c r="Q75" s="10">
        <v>3875727</v>
      </c>
      <c r="R75" s="10">
        <v>92224</v>
      </c>
      <c r="S75" s="10">
        <v>44341</v>
      </c>
      <c r="T75" s="10">
        <v>23995</v>
      </c>
      <c r="U75" s="10">
        <v>15089</v>
      </c>
      <c r="V75" s="25" t="s">
        <v>100</v>
      </c>
      <c r="W75" s="25" t="s">
        <v>145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</row>
    <row r="76" spans="1:35" ht="15" hidden="1" customHeight="1" x14ac:dyDescent="0.25">
      <c r="A76" s="50">
        <v>4</v>
      </c>
      <c r="B76" s="50"/>
      <c r="C76" s="141"/>
      <c r="D76" s="36"/>
      <c r="E76" s="53"/>
      <c r="F76" s="60" t="s">
        <v>240</v>
      </c>
      <c r="G76" s="96" t="s">
        <v>143</v>
      </c>
      <c r="H76" s="142"/>
      <c r="I76" s="10">
        <f t="shared" si="23"/>
        <v>703938</v>
      </c>
      <c r="J76" s="10">
        <v>0</v>
      </c>
      <c r="K76" s="10">
        <v>0</v>
      </c>
      <c r="L76" s="10">
        <v>82555</v>
      </c>
      <c r="M76" s="10">
        <v>26460</v>
      </c>
      <c r="N76" s="10">
        <v>26460</v>
      </c>
      <c r="O76" s="10">
        <v>26460</v>
      </c>
      <c r="P76" s="10">
        <v>229011</v>
      </c>
      <c r="Q76" s="10">
        <v>100496</v>
      </c>
      <c r="R76" s="10">
        <v>53123</v>
      </c>
      <c r="S76" s="10">
        <v>53123</v>
      </c>
      <c r="T76" s="10">
        <v>53123</v>
      </c>
      <c r="U76" s="10">
        <v>53127</v>
      </c>
      <c r="V76" s="25" t="s">
        <v>100</v>
      </c>
      <c r="W76" s="25" t="s">
        <v>145</v>
      </c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</row>
    <row r="77" spans="1:35" ht="15" hidden="1" customHeight="1" x14ac:dyDescent="0.25">
      <c r="A77" s="50">
        <v>4</v>
      </c>
      <c r="B77" s="50"/>
      <c r="C77" s="141"/>
      <c r="D77" s="36"/>
      <c r="E77" s="53"/>
      <c r="F77" s="60" t="s">
        <v>241</v>
      </c>
      <c r="G77" s="96" t="s">
        <v>49</v>
      </c>
      <c r="H77" s="142"/>
      <c r="I77" s="10">
        <f t="shared" si="23"/>
        <v>3123614</v>
      </c>
      <c r="J77" s="10">
        <v>197492</v>
      </c>
      <c r="K77" s="10">
        <v>221121</v>
      </c>
      <c r="L77" s="10">
        <v>243880</v>
      </c>
      <c r="M77" s="10">
        <v>250620</v>
      </c>
      <c r="N77" s="10">
        <v>274476</v>
      </c>
      <c r="O77" s="10">
        <v>286314</v>
      </c>
      <c r="P77" s="10">
        <v>276328</v>
      </c>
      <c r="Q77" s="10">
        <v>296542</v>
      </c>
      <c r="R77" s="10">
        <v>193316</v>
      </c>
      <c r="S77" s="10">
        <v>305540</v>
      </c>
      <c r="T77" s="10">
        <v>382371</v>
      </c>
      <c r="U77" s="10">
        <v>195614</v>
      </c>
      <c r="V77" s="25" t="s">
        <v>100</v>
      </c>
      <c r="W77" s="25" t="s">
        <v>145</v>
      </c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</row>
    <row r="78" spans="1:35" ht="15" hidden="1" customHeight="1" x14ac:dyDescent="0.25">
      <c r="A78" s="50">
        <v>4</v>
      </c>
      <c r="B78" s="50"/>
      <c r="C78" s="141"/>
      <c r="D78" s="36"/>
      <c r="E78" s="53"/>
      <c r="F78" s="60" t="s">
        <v>242</v>
      </c>
      <c r="G78" s="96" t="s">
        <v>108</v>
      </c>
      <c r="H78" s="142"/>
      <c r="I78" s="10">
        <f t="shared" si="23"/>
        <v>211300</v>
      </c>
      <c r="J78" s="10">
        <v>5793</v>
      </c>
      <c r="K78" s="10">
        <v>7964</v>
      </c>
      <c r="L78" s="10">
        <v>4221</v>
      </c>
      <c r="M78" s="10">
        <v>3935</v>
      </c>
      <c r="N78" s="10">
        <v>10797</v>
      </c>
      <c r="O78" s="10">
        <v>18929</v>
      </c>
      <c r="P78" s="10">
        <v>5767</v>
      </c>
      <c r="Q78" s="10">
        <v>4162</v>
      </c>
      <c r="R78" s="10">
        <v>0</v>
      </c>
      <c r="S78" s="10">
        <v>4899</v>
      </c>
      <c r="T78" s="10">
        <v>121720</v>
      </c>
      <c r="U78" s="10">
        <v>23113</v>
      </c>
      <c r="V78" s="25" t="s">
        <v>100</v>
      </c>
      <c r="W78" s="25" t="s">
        <v>145</v>
      </c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</row>
    <row r="79" spans="1:35" ht="15" hidden="1" customHeight="1" x14ac:dyDescent="0.25">
      <c r="A79" s="50">
        <v>4</v>
      </c>
      <c r="B79" s="50"/>
      <c r="C79" s="141"/>
      <c r="D79" s="36"/>
      <c r="E79" s="53"/>
      <c r="F79" s="60" t="s">
        <v>243</v>
      </c>
      <c r="G79" s="96" t="s">
        <v>107</v>
      </c>
      <c r="H79" s="142"/>
      <c r="I79" s="10">
        <f t="shared" si="23"/>
        <v>347562</v>
      </c>
      <c r="J79" s="10">
        <v>9443</v>
      </c>
      <c r="K79" s="10">
        <v>21454</v>
      </c>
      <c r="L79" s="10">
        <v>52941</v>
      </c>
      <c r="M79" s="10">
        <v>46541</v>
      </c>
      <c r="N79" s="10">
        <v>36692</v>
      </c>
      <c r="O79" s="10">
        <v>39655</v>
      </c>
      <c r="P79" s="10">
        <v>56202</v>
      </c>
      <c r="Q79" s="10">
        <v>10204</v>
      </c>
      <c r="R79" s="10">
        <v>45972</v>
      </c>
      <c r="S79" s="10">
        <v>3107</v>
      </c>
      <c r="T79" s="10">
        <v>15867</v>
      </c>
      <c r="U79" s="10">
        <v>9484</v>
      </c>
      <c r="V79" s="25" t="s">
        <v>100</v>
      </c>
      <c r="W79" s="25" t="s">
        <v>145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</row>
    <row r="80" spans="1:35" ht="15" hidden="1" customHeight="1" x14ac:dyDescent="0.25">
      <c r="A80" s="50">
        <v>4</v>
      </c>
      <c r="B80" s="50"/>
      <c r="C80" s="141"/>
      <c r="D80" s="36"/>
      <c r="E80" s="53"/>
      <c r="F80" s="60" t="s">
        <v>244</v>
      </c>
      <c r="G80" s="96" t="s">
        <v>109</v>
      </c>
      <c r="H80" s="142"/>
      <c r="I80" s="10">
        <f t="shared" si="23"/>
        <v>766272</v>
      </c>
      <c r="J80" s="10">
        <v>17027</v>
      </c>
      <c r="K80" s="10">
        <v>92985</v>
      </c>
      <c r="L80" s="10">
        <v>12084</v>
      </c>
      <c r="M80" s="10">
        <v>73354</v>
      </c>
      <c r="N80" s="10">
        <v>19385</v>
      </c>
      <c r="O80" s="10">
        <v>54523</v>
      </c>
      <c r="P80" s="10">
        <v>126674</v>
      </c>
      <c r="Q80" s="10">
        <v>167763</v>
      </c>
      <c r="R80" s="10">
        <v>112646</v>
      </c>
      <c r="S80" s="10">
        <v>29266</v>
      </c>
      <c r="T80" s="10">
        <v>60565</v>
      </c>
      <c r="U80" s="10">
        <v>0</v>
      </c>
      <c r="V80" s="25" t="s">
        <v>100</v>
      </c>
      <c r="W80" s="25" t="s">
        <v>145</v>
      </c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</row>
    <row r="81" spans="1:35" ht="15" hidden="1" customHeight="1" x14ac:dyDescent="0.25">
      <c r="A81" s="50">
        <v>4</v>
      </c>
      <c r="B81" s="50"/>
      <c r="C81" s="141"/>
      <c r="D81" s="36"/>
      <c r="E81" s="53"/>
      <c r="F81" s="60" t="s">
        <v>245</v>
      </c>
      <c r="G81" s="96" t="s">
        <v>50</v>
      </c>
      <c r="H81" s="142"/>
      <c r="I81" s="10">
        <f t="shared" si="23"/>
        <v>6179200</v>
      </c>
      <c r="J81" s="10">
        <v>696731</v>
      </c>
      <c r="K81" s="10">
        <v>163082</v>
      </c>
      <c r="L81" s="10">
        <v>191570</v>
      </c>
      <c r="M81" s="10">
        <v>1298297</v>
      </c>
      <c r="N81" s="10">
        <v>661348</v>
      </c>
      <c r="O81" s="10">
        <v>116475</v>
      </c>
      <c r="P81" s="10">
        <v>18522</v>
      </c>
      <c r="Q81" s="10">
        <v>2518821</v>
      </c>
      <c r="R81" s="10">
        <v>434175</v>
      </c>
      <c r="S81" s="10">
        <v>37263</v>
      </c>
      <c r="T81" s="10">
        <v>25663</v>
      </c>
      <c r="U81" s="10">
        <v>17253</v>
      </c>
      <c r="V81" s="25" t="s">
        <v>100</v>
      </c>
      <c r="W81" s="25" t="s">
        <v>145</v>
      </c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</row>
    <row r="82" spans="1:35" ht="15" hidden="1" customHeight="1" x14ac:dyDescent="0.25">
      <c r="A82" s="50">
        <v>4</v>
      </c>
      <c r="B82" s="50"/>
      <c r="C82" s="141"/>
      <c r="D82" s="36"/>
      <c r="E82" s="53"/>
      <c r="F82" s="60" t="s">
        <v>246</v>
      </c>
      <c r="G82" s="96" t="s">
        <v>51</v>
      </c>
      <c r="H82" s="142"/>
      <c r="I82" s="10">
        <f t="shared" si="23"/>
        <v>16791212</v>
      </c>
      <c r="J82" s="10">
        <v>471146</v>
      </c>
      <c r="K82" s="10">
        <v>186941</v>
      </c>
      <c r="L82" s="10">
        <v>211725</v>
      </c>
      <c r="M82" s="10">
        <v>1277410</v>
      </c>
      <c r="N82" s="10">
        <v>4565115</v>
      </c>
      <c r="O82" s="10">
        <v>966306</v>
      </c>
      <c r="P82" s="10">
        <v>1348334</v>
      </c>
      <c r="Q82" s="10">
        <v>6303132</v>
      </c>
      <c r="R82" s="10">
        <v>1132153</v>
      </c>
      <c r="S82" s="10">
        <v>92807</v>
      </c>
      <c r="T82" s="10">
        <v>137942</v>
      </c>
      <c r="U82" s="10">
        <v>98201</v>
      </c>
      <c r="V82" s="25" t="s">
        <v>100</v>
      </c>
      <c r="W82" s="25" t="s">
        <v>145</v>
      </c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</row>
    <row r="83" spans="1:35" ht="15" hidden="1" customHeight="1" x14ac:dyDescent="0.25">
      <c r="A83" s="50">
        <v>4</v>
      </c>
      <c r="B83" s="50"/>
      <c r="C83" s="141"/>
      <c r="D83" s="36"/>
      <c r="E83" s="53"/>
      <c r="F83" s="60" t="s">
        <v>247</v>
      </c>
      <c r="G83" s="96" t="s">
        <v>60</v>
      </c>
      <c r="H83" s="142"/>
      <c r="I83" s="10">
        <f t="shared" si="23"/>
        <v>4396237</v>
      </c>
      <c r="J83" s="10">
        <v>398060</v>
      </c>
      <c r="K83" s="10">
        <v>53129</v>
      </c>
      <c r="L83" s="10">
        <v>23660</v>
      </c>
      <c r="M83" s="10">
        <v>890177</v>
      </c>
      <c r="N83" s="10">
        <v>436217</v>
      </c>
      <c r="O83" s="10">
        <v>152002</v>
      </c>
      <c r="P83" s="10">
        <v>184335</v>
      </c>
      <c r="Q83" s="10">
        <v>1150033</v>
      </c>
      <c r="R83" s="10">
        <v>358614</v>
      </c>
      <c r="S83" s="10">
        <v>63834</v>
      </c>
      <c r="T83" s="10">
        <v>681301</v>
      </c>
      <c r="U83" s="10">
        <v>4875</v>
      </c>
      <c r="V83" s="25" t="s">
        <v>100</v>
      </c>
      <c r="W83" s="25" t="s">
        <v>145</v>
      </c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</row>
    <row r="84" spans="1:35" ht="24" hidden="1" customHeight="1" x14ac:dyDescent="0.25">
      <c r="A84" s="50">
        <v>4</v>
      </c>
      <c r="B84" s="50"/>
      <c r="C84" s="141"/>
      <c r="D84" s="36"/>
      <c r="E84" s="53"/>
      <c r="F84" s="60" t="s">
        <v>248</v>
      </c>
      <c r="G84" s="96" t="s">
        <v>141</v>
      </c>
      <c r="H84" s="142"/>
      <c r="I84" s="10">
        <f t="shared" si="23"/>
        <v>2051437</v>
      </c>
      <c r="J84" s="10">
        <v>249076</v>
      </c>
      <c r="K84" s="10">
        <v>109116</v>
      </c>
      <c r="L84" s="10">
        <v>22110</v>
      </c>
      <c r="M84" s="10">
        <v>84191</v>
      </c>
      <c r="N84" s="10">
        <v>271123</v>
      </c>
      <c r="O84" s="10">
        <v>748702</v>
      </c>
      <c r="P84" s="10">
        <v>0</v>
      </c>
      <c r="Q84" s="10">
        <v>546104</v>
      </c>
      <c r="R84" s="10">
        <v>18790</v>
      </c>
      <c r="S84" s="10">
        <v>2225</v>
      </c>
      <c r="T84" s="10">
        <v>0</v>
      </c>
      <c r="U84" s="10">
        <v>0</v>
      </c>
      <c r="V84" s="25" t="s">
        <v>100</v>
      </c>
      <c r="W84" s="25" t="s">
        <v>145</v>
      </c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</row>
    <row r="85" spans="1:35" ht="15" hidden="1" customHeight="1" x14ac:dyDescent="0.25">
      <c r="A85" s="50">
        <v>4</v>
      </c>
      <c r="B85" s="50"/>
      <c r="C85" s="141"/>
      <c r="D85" s="36"/>
      <c r="E85" s="53"/>
      <c r="F85" s="60" t="s">
        <v>249</v>
      </c>
      <c r="G85" s="96" t="s">
        <v>52</v>
      </c>
      <c r="H85" s="142"/>
      <c r="I85" s="10">
        <f t="shared" si="23"/>
        <v>13196316</v>
      </c>
      <c r="J85" s="10">
        <v>4461933</v>
      </c>
      <c r="K85" s="10">
        <v>81015</v>
      </c>
      <c r="L85" s="10">
        <v>38081</v>
      </c>
      <c r="M85" s="10">
        <v>114050</v>
      </c>
      <c r="N85" s="10">
        <v>3399366</v>
      </c>
      <c r="O85" s="10">
        <v>120954</v>
      </c>
      <c r="P85" s="10">
        <v>684259</v>
      </c>
      <c r="Q85" s="10">
        <v>1796466</v>
      </c>
      <c r="R85" s="10">
        <v>2415046</v>
      </c>
      <c r="S85" s="10">
        <v>15149</v>
      </c>
      <c r="T85" s="10">
        <v>32378</v>
      </c>
      <c r="U85" s="10">
        <v>37619</v>
      </c>
      <c r="V85" s="25" t="s">
        <v>100</v>
      </c>
      <c r="W85" s="25" t="s">
        <v>145</v>
      </c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</row>
    <row r="86" spans="1:35" hidden="1" x14ac:dyDescent="0.25">
      <c r="A86" s="50">
        <v>4</v>
      </c>
      <c r="B86" s="50"/>
      <c r="C86" s="141"/>
      <c r="D86" s="36"/>
      <c r="E86" s="53"/>
      <c r="F86" s="60" t="s">
        <v>250</v>
      </c>
      <c r="G86" s="96" t="s">
        <v>53</v>
      </c>
      <c r="H86" s="142"/>
      <c r="I86" s="10">
        <f t="shared" si="23"/>
        <v>4879181</v>
      </c>
      <c r="J86" s="10">
        <v>1243226</v>
      </c>
      <c r="K86" s="10">
        <v>276666</v>
      </c>
      <c r="L86" s="10">
        <v>21556</v>
      </c>
      <c r="M86" s="10">
        <v>40772</v>
      </c>
      <c r="N86" s="10">
        <v>985362</v>
      </c>
      <c r="O86" s="10">
        <v>150736</v>
      </c>
      <c r="P86" s="10">
        <v>93601</v>
      </c>
      <c r="Q86" s="10">
        <v>913898</v>
      </c>
      <c r="R86" s="10">
        <v>950964</v>
      </c>
      <c r="S86" s="10">
        <v>157626</v>
      </c>
      <c r="T86" s="10">
        <v>34422</v>
      </c>
      <c r="U86" s="10">
        <v>10352</v>
      </c>
      <c r="V86" s="25" t="s">
        <v>100</v>
      </c>
      <c r="W86" s="25" t="s">
        <v>145</v>
      </c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</row>
    <row r="87" spans="1:35" ht="15" hidden="1" customHeight="1" x14ac:dyDescent="0.25">
      <c r="A87" s="50">
        <v>4</v>
      </c>
      <c r="B87" s="50"/>
      <c r="C87" s="141"/>
      <c r="D87" s="36"/>
      <c r="E87" s="53"/>
      <c r="F87" s="60" t="s">
        <v>251</v>
      </c>
      <c r="G87" s="96" t="s">
        <v>54</v>
      </c>
      <c r="H87" s="142"/>
      <c r="I87" s="10">
        <f t="shared" si="23"/>
        <v>1503603</v>
      </c>
      <c r="J87" s="10">
        <v>455138</v>
      </c>
      <c r="K87" s="10">
        <v>47898</v>
      </c>
      <c r="L87" s="10">
        <v>159891</v>
      </c>
      <c r="M87" s="10">
        <v>1138</v>
      </c>
      <c r="N87" s="10">
        <v>413389</v>
      </c>
      <c r="O87" s="10">
        <v>3437</v>
      </c>
      <c r="P87" s="10">
        <v>132611</v>
      </c>
      <c r="Q87" s="10">
        <v>51043</v>
      </c>
      <c r="R87" s="10">
        <v>4234</v>
      </c>
      <c r="S87" s="10">
        <v>144947</v>
      </c>
      <c r="T87" s="10">
        <v>89853</v>
      </c>
      <c r="U87" s="10">
        <v>24</v>
      </c>
      <c r="V87" s="25" t="s">
        <v>100</v>
      </c>
      <c r="W87" s="25" t="s">
        <v>145</v>
      </c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</row>
    <row r="88" spans="1:35" ht="15" hidden="1" customHeight="1" x14ac:dyDescent="0.25">
      <c r="A88" s="50">
        <v>4</v>
      </c>
      <c r="B88" s="50"/>
      <c r="C88" s="141"/>
      <c r="D88" s="36"/>
      <c r="E88" s="53"/>
      <c r="F88" s="60" t="s">
        <v>252</v>
      </c>
      <c r="G88" s="96" t="s">
        <v>55</v>
      </c>
      <c r="H88" s="142"/>
      <c r="I88" s="10">
        <f t="shared" si="23"/>
        <v>47191435</v>
      </c>
      <c r="J88" s="10">
        <v>7433236</v>
      </c>
      <c r="K88" s="10">
        <v>1843346</v>
      </c>
      <c r="L88" s="10">
        <v>342217</v>
      </c>
      <c r="M88" s="10">
        <v>3879503</v>
      </c>
      <c r="N88" s="10">
        <v>9914396</v>
      </c>
      <c r="O88" s="10">
        <v>3702657</v>
      </c>
      <c r="P88" s="10">
        <v>3561543</v>
      </c>
      <c r="Q88" s="10">
        <v>9823672</v>
      </c>
      <c r="R88" s="10">
        <v>5628154</v>
      </c>
      <c r="S88" s="10">
        <v>183453</v>
      </c>
      <c r="T88" s="10">
        <v>198379</v>
      </c>
      <c r="U88" s="10">
        <v>680879</v>
      </c>
      <c r="V88" s="25" t="s">
        <v>100</v>
      </c>
      <c r="W88" s="25" t="s">
        <v>145</v>
      </c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</row>
    <row r="89" spans="1:35" ht="15" hidden="1" customHeight="1" x14ac:dyDescent="0.25">
      <c r="A89" s="50">
        <v>4</v>
      </c>
      <c r="B89" s="50"/>
      <c r="C89" s="141"/>
      <c r="D89" s="36"/>
      <c r="E89" s="53"/>
      <c r="F89" s="60" t="s">
        <v>253</v>
      </c>
      <c r="G89" s="96" t="s">
        <v>56</v>
      </c>
      <c r="H89" s="142"/>
      <c r="I89" s="10">
        <f t="shared" si="23"/>
        <v>11990356</v>
      </c>
      <c r="J89" s="10">
        <v>1684935</v>
      </c>
      <c r="K89" s="10">
        <v>494970</v>
      </c>
      <c r="L89" s="10">
        <v>568634</v>
      </c>
      <c r="M89" s="10">
        <v>2085554</v>
      </c>
      <c r="N89" s="10">
        <v>889944</v>
      </c>
      <c r="O89" s="10">
        <v>673042</v>
      </c>
      <c r="P89" s="10">
        <v>1016153</v>
      </c>
      <c r="Q89" s="10">
        <v>1899753</v>
      </c>
      <c r="R89" s="10">
        <v>876408</v>
      </c>
      <c r="S89" s="10">
        <v>419399</v>
      </c>
      <c r="T89" s="10">
        <v>610523</v>
      </c>
      <c r="U89" s="10">
        <v>771041</v>
      </c>
      <c r="V89" s="25" t="s">
        <v>100</v>
      </c>
      <c r="W89" s="25" t="s">
        <v>145</v>
      </c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</row>
    <row r="90" spans="1:35" ht="15" hidden="1" customHeight="1" x14ac:dyDescent="0.25">
      <c r="A90" s="50">
        <v>4</v>
      </c>
      <c r="B90" s="50"/>
      <c r="C90" s="141"/>
      <c r="D90" s="36"/>
      <c r="E90" s="53"/>
      <c r="F90" s="60" t="s">
        <v>254</v>
      </c>
      <c r="G90" s="96" t="s">
        <v>57</v>
      </c>
      <c r="H90" s="142"/>
      <c r="I90" s="10">
        <f t="shared" si="23"/>
        <v>7140712</v>
      </c>
      <c r="J90" s="10">
        <v>588490</v>
      </c>
      <c r="K90" s="10">
        <v>223778</v>
      </c>
      <c r="L90" s="10">
        <v>95286</v>
      </c>
      <c r="M90" s="10">
        <v>1876389</v>
      </c>
      <c r="N90" s="10">
        <v>490654</v>
      </c>
      <c r="O90" s="10">
        <v>291522</v>
      </c>
      <c r="P90" s="10">
        <v>366486</v>
      </c>
      <c r="Q90" s="10">
        <v>1074843</v>
      </c>
      <c r="R90" s="10">
        <v>116913</v>
      </c>
      <c r="S90" s="10">
        <v>10230</v>
      </c>
      <c r="T90" s="10">
        <v>4174</v>
      </c>
      <c r="U90" s="10">
        <v>2001947</v>
      </c>
      <c r="V90" s="25" t="s">
        <v>100</v>
      </c>
      <c r="W90" s="25" t="s">
        <v>145</v>
      </c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</row>
    <row r="91" spans="1:35" ht="15" hidden="1" customHeight="1" x14ac:dyDescent="0.25">
      <c r="A91" s="50">
        <v>4</v>
      </c>
      <c r="B91" s="50"/>
      <c r="C91" s="141"/>
      <c r="D91" s="36"/>
      <c r="E91" s="53"/>
      <c r="F91" s="60" t="s">
        <v>255</v>
      </c>
      <c r="G91" s="96" t="s">
        <v>58</v>
      </c>
      <c r="H91" s="142"/>
      <c r="I91" s="10">
        <f t="shared" si="23"/>
        <v>9144809</v>
      </c>
      <c r="J91" s="10">
        <v>1611725</v>
      </c>
      <c r="K91" s="10">
        <v>111560</v>
      </c>
      <c r="L91" s="10">
        <v>48040</v>
      </c>
      <c r="M91" s="10">
        <v>733993</v>
      </c>
      <c r="N91" s="10">
        <v>1638138</v>
      </c>
      <c r="O91" s="10">
        <v>266758</v>
      </c>
      <c r="P91" s="10">
        <v>242754</v>
      </c>
      <c r="Q91" s="10">
        <v>1416282</v>
      </c>
      <c r="R91" s="10">
        <v>2321816</v>
      </c>
      <c r="S91" s="10">
        <v>559521</v>
      </c>
      <c r="T91" s="10">
        <v>112902</v>
      </c>
      <c r="U91" s="10">
        <v>81320</v>
      </c>
      <c r="V91" s="25" t="s">
        <v>100</v>
      </c>
      <c r="W91" s="25" t="s">
        <v>145</v>
      </c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</row>
    <row r="92" spans="1:35" ht="15" hidden="1" customHeight="1" x14ac:dyDescent="0.25">
      <c r="A92" s="50">
        <v>4</v>
      </c>
      <c r="B92" s="50"/>
      <c r="C92" s="141"/>
      <c r="D92" s="36"/>
      <c r="E92" s="53"/>
      <c r="F92" s="60" t="s">
        <v>278</v>
      </c>
      <c r="G92" s="96" t="s">
        <v>277</v>
      </c>
      <c r="H92" s="142"/>
      <c r="I92" s="10">
        <f t="shared" si="23"/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25" t="s">
        <v>100</v>
      </c>
      <c r="W92" s="25" t="s">
        <v>145</v>
      </c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</row>
    <row r="93" spans="1:35" x14ac:dyDescent="0.25">
      <c r="A93" s="50">
        <v>3</v>
      </c>
      <c r="B93" s="50"/>
      <c r="C93" s="141"/>
      <c r="D93" s="76"/>
      <c r="E93" s="78">
        <v>43.003999999999998</v>
      </c>
      <c r="F93" s="99" t="s">
        <v>134</v>
      </c>
      <c r="G93" s="99"/>
      <c r="H93" s="136"/>
      <c r="I93" s="8">
        <f t="shared" si="23"/>
        <v>32662773</v>
      </c>
      <c r="J93" s="8">
        <f>+J94</f>
        <v>3220826</v>
      </c>
      <c r="K93" s="8">
        <f t="shared" ref="K93:U93" si="24">+K94</f>
        <v>3216432</v>
      </c>
      <c r="L93" s="8">
        <f t="shared" si="24"/>
        <v>3000729</v>
      </c>
      <c r="M93" s="8">
        <f t="shared" si="24"/>
        <v>3375342</v>
      </c>
      <c r="N93" s="8">
        <f t="shared" si="24"/>
        <v>3071833</v>
      </c>
      <c r="O93" s="8">
        <f t="shared" si="24"/>
        <v>2826283</v>
      </c>
      <c r="P93" s="8">
        <f t="shared" si="24"/>
        <v>2639680</v>
      </c>
      <c r="Q93" s="8">
        <f t="shared" si="24"/>
        <v>2710294</v>
      </c>
      <c r="R93" s="8">
        <f t="shared" si="24"/>
        <v>2681696</v>
      </c>
      <c r="S93" s="8">
        <f t="shared" si="24"/>
        <v>2457607</v>
      </c>
      <c r="T93" s="8">
        <f t="shared" si="24"/>
        <v>2139881</v>
      </c>
      <c r="U93" s="9">
        <f t="shared" si="24"/>
        <v>1322170</v>
      </c>
      <c r="V93" s="18" t="s">
        <v>100</v>
      </c>
      <c r="W93" s="18" t="s">
        <v>145</v>
      </c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</row>
    <row r="94" spans="1:35" hidden="1" x14ac:dyDescent="0.25">
      <c r="A94" s="50">
        <v>4</v>
      </c>
      <c r="B94" s="50"/>
      <c r="C94" s="141"/>
      <c r="D94" s="36"/>
      <c r="E94" s="61"/>
      <c r="F94" s="60" t="s">
        <v>256</v>
      </c>
      <c r="G94" s="100" t="s">
        <v>135</v>
      </c>
      <c r="H94" s="145"/>
      <c r="I94" s="10">
        <f t="shared" si="23"/>
        <v>32662773</v>
      </c>
      <c r="J94" s="10">
        <v>3220826</v>
      </c>
      <c r="K94" s="10">
        <v>3216432</v>
      </c>
      <c r="L94" s="10">
        <v>3000729</v>
      </c>
      <c r="M94" s="10">
        <v>3375342</v>
      </c>
      <c r="N94" s="10">
        <v>3071833</v>
      </c>
      <c r="O94" s="10">
        <v>2826283</v>
      </c>
      <c r="P94" s="10">
        <v>2639680</v>
      </c>
      <c r="Q94" s="10">
        <v>2710294</v>
      </c>
      <c r="R94" s="10">
        <v>2681696</v>
      </c>
      <c r="S94" s="10">
        <v>2457607</v>
      </c>
      <c r="T94" s="10">
        <v>2139881</v>
      </c>
      <c r="U94" s="10">
        <v>1322170</v>
      </c>
      <c r="V94" s="25" t="s">
        <v>100</v>
      </c>
      <c r="W94" s="25" t="s">
        <v>145</v>
      </c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</row>
    <row r="95" spans="1:35" x14ac:dyDescent="0.25">
      <c r="A95" s="50">
        <v>2</v>
      </c>
      <c r="B95" s="50"/>
      <c r="C95" s="127"/>
      <c r="D95" s="72">
        <v>44</v>
      </c>
      <c r="E95" s="116" t="s">
        <v>61</v>
      </c>
      <c r="F95" s="116"/>
      <c r="G95" s="116"/>
      <c r="H95" s="133"/>
      <c r="I95" s="6">
        <f t="shared" si="23"/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26" t="s">
        <v>100</v>
      </c>
      <c r="W95" s="26" t="s">
        <v>145</v>
      </c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</row>
    <row r="96" spans="1:35" x14ac:dyDescent="0.25">
      <c r="A96" s="50">
        <v>2</v>
      </c>
      <c r="B96" s="50"/>
      <c r="C96" s="127"/>
      <c r="D96" s="72">
        <v>45</v>
      </c>
      <c r="E96" s="116" t="s">
        <v>173</v>
      </c>
      <c r="F96" s="116"/>
      <c r="G96" s="116"/>
      <c r="H96" s="133"/>
      <c r="I96" s="6">
        <f t="shared" si="23"/>
        <v>14975861</v>
      </c>
      <c r="J96" s="6">
        <f>+J97+J98+J99</f>
        <v>1751670</v>
      </c>
      <c r="K96" s="6">
        <f t="shared" ref="K96:U96" si="25">+K97+K98+K99</f>
        <v>1201986</v>
      </c>
      <c r="L96" s="6">
        <f t="shared" si="25"/>
        <v>2947823</v>
      </c>
      <c r="M96" s="6">
        <f t="shared" si="25"/>
        <v>1491073</v>
      </c>
      <c r="N96" s="6">
        <f t="shared" si="25"/>
        <v>697461</v>
      </c>
      <c r="O96" s="6">
        <f t="shared" si="25"/>
        <v>560041</v>
      </c>
      <c r="P96" s="6">
        <f t="shared" si="25"/>
        <v>1649283</v>
      </c>
      <c r="Q96" s="6">
        <f t="shared" si="25"/>
        <v>1007396</v>
      </c>
      <c r="R96" s="6">
        <f t="shared" si="25"/>
        <v>754539</v>
      </c>
      <c r="S96" s="6">
        <f t="shared" si="25"/>
        <v>928294</v>
      </c>
      <c r="T96" s="6">
        <f t="shared" si="25"/>
        <v>1238207</v>
      </c>
      <c r="U96" s="6">
        <f t="shared" si="25"/>
        <v>748088</v>
      </c>
      <c r="V96" s="21" t="s">
        <v>100</v>
      </c>
      <c r="W96" s="21" t="s">
        <v>145</v>
      </c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</row>
    <row r="97" spans="1:35" s="50" customFormat="1" x14ac:dyDescent="0.25">
      <c r="A97" s="50">
        <v>3</v>
      </c>
      <c r="C97" s="128"/>
      <c r="D97" s="76"/>
      <c r="E97" s="79">
        <v>45.000999999999998</v>
      </c>
      <c r="F97" s="112" t="s">
        <v>18</v>
      </c>
      <c r="G97" s="112"/>
      <c r="H97" s="146"/>
      <c r="I97" s="8">
        <f t="shared" si="23"/>
        <v>7931471</v>
      </c>
      <c r="J97" s="8">
        <v>786808</v>
      </c>
      <c r="K97" s="8">
        <v>794169</v>
      </c>
      <c r="L97" s="8">
        <v>1724475</v>
      </c>
      <c r="M97" s="8">
        <v>985568</v>
      </c>
      <c r="N97" s="8">
        <v>510665</v>
      </c>
      <c r="O97" s="8">
        <v>453862</v>
      </c>
      <c r="P97" s="8">
        <v>456126</v>
      </c>
      <c r="Q97" s="8">
        <v>557763</v>
      </c>
      <c r="R97" s="8">
        <v>354997</v>
      </c>
      <c r="S97" s="8">
        <v>249973</v>
      </c>
      <c r="T97" s="8">
        <v>677300</v>
      </c>
      <c r="U97" s="8">
        <v>379765</v>
      </c>
      <c r="V97" s="18" t="s">
        <v>100</v>
      </c>
      <c r="W97" s="18" t="s">
        <v>145</v>
      </c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</row>
    <row r="98" spans="1:35" s="50" customFormat="1" x14ac:dyDescent="0.25">
      <c r="A98" s="50">
        <v>3</v>
      </c>
      <c r="C98" s="128"/>
      <c r="D98" s="76"/>
      <c r="E98" s="79">
        <v>45.002000000000002</v>
      </c>
      <c r="F98" s="106" t="s">
        <v>20</v>
      </c>
      <c r="G98" s="106"/>
      <c r="H98" s="147"/>
      <c r="I98" s="8">
        <f t="shared" si="23"/>
        <v>2669894</v>
      </c>
      <c r="J98" s="8">
        <v>643260</v>
      </c>
      <c r="K98" s="8">
        <v>85981</v>
      </c>
      <c r="L98" s="8">
        <v>73878</v>
      </c>
      <c r="M98" s="8">
        <v>70275</v>
      </c>
      <c r="N98" s="8">
        <v>40217</v>
      </c>
      <c r="O98" s="8">
        <v>26035</v>
      </c>
      <c r="P98" s="8">
        <v>1097087</v>
      </c>
      <c r="Q98" s="8">
        <v>164185</v>
      </c>
      <c r="R98" s="8">
        <v>85580</v>
      </c>
      <c r="S98" s="8">
        <v>63147</v>
      </c>
      <c r="T98" s="8">
        <v>207174</v>
      </c>
      <c r="U98" s="8">
        <v>113075</v>
      </c>
      <c r="V98" s="18" t="s">
        <v>100</v>
      </c>
      <c r="W98" s="18" t="s">
        <v>145</v>
      </c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</row>
    <row r="99" spans="1:35" s="50" customFormat="1" x14ac:dyDescent="0.25">
      <c r="A99" s="50">
        <v>3</v>
      </c>
      <c r="C99" s="128"/>
      <c r="D99" s="76"/>
      <c r="E99" s="79">
        <v>45.003</v>
      </c>
      <c r="F99" s="112" t="s">
        <v>19</v>
      </c>
      <c r="G99" s="112"/>
      <c r="H99" s="146"/>
      <c r="I99" s="8">
        <f t="shared" si="23"/>
        <v>4374496</v>
      </c>
      <c r="J99" s="8">
        <v>321602</v>
      </c>
      <c r="K99" s="8">
        <v>321836</v>
      </c>
      <c r="L99" s="8">
        <v>1149470</v>
      </c>
      <c r="M99" s="8">
        <v>435230</v>
      </c>
      <c r="N99" s="8">
        <v>146579</v>
      </c>
      <c r="O99" s="8">
        <v>80144</v>
      </c>
      <c r="P99" s="8">
        <v>96070</v>
      </c>
      <c r="Q99" s="8">
        <v>285448</v>
      </c>
      <c r="R99" s="8">
        <v>313962</v>
      </c>
      <c r="S99" s="8">
        <v>615174</v>
      </c>
      <c r="T99" s="8">
        <v>353733</v>
      </c>
      <c r="U99" s="8">
        <v>255248</v>
      </c>
      <c r="V99" s="18" t="s">
        <v>100</v>
      </c>
      <c r="W99" s="18" t="s">
        <v>145</v>
      </c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</row>
    <row r="100" spans="1:35" ht="30.75" customHeight="1" x14ac:dyDescent="0.25">
      <c r="A100" s="50">
        <v>2</v>
      </c>
      <c r="B100" s="50"/>
      <c r="C100" s="127"/>
      <c r="D100" s="72">
        <v>49</v>
      </c>
      <c r="E100" s="109" t="s">
        <v>174</v>
      </c>
      <c r="F100" s="109"/>
      <c r="G100" s="109"/>
      <c r="H100" s="148"/>
      <c r="I100" s="6">
        <f t="shared" si="23"/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26" t="s">
        <v>100</v>
      </c>
      <c r="W100" s="26" t="s">
        <v>145</v>
      </c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</row>
    <row r="101" spans="1:35" s="52" customFormat="1" ht="15.75" x14ac:dyDescent="0.25">
      <c r="A101" s="52">
        <v>1</v>
      </c>
      <c r="C101" s="121">
        <v>5</v>
      </c>
      <c r="D101" s="101" t="s">
        <v>62</v>
      </c>
      <c r="E101" s="101"/>
      <c r="F101" s="101"/>
      <c r="G101" s="101"/>
      <c r="H101" s="149"/>
      <c r="I101" s="4">
        <f t="shared" si="23"/>
        <v>41891425</v>
      </c>
      <c r="J101" s="4">
        <f>+J102+J110+J111</f>
        <v>3517222</v>
      </c>
      <c r="K101" s="4">
        <f t="shared" ref="K101:U101" si="26">+K102+K110+K111</f>
        <v>3444774</v>
      </c>
      <c r="L101" s="4">
        <f t="shared" si="26"/>
        <v>3499356</v>
      </c>
      <c r="M101" s="4">
        <f t="shared" si="26"/>
        <v>3543879</v>
      </c>
      <c r="N101" s="4">
        <f t="shared" si="26"/>
        <v>3619888</v>
      </c>
      <c r="O101" s="4">
        <f t="shared" si="26"/>
        <v>3511517</v>
      </c>
      <c r="P101" s="4">
        <f t="shared" si="26"/>
        <v>3437810</v>
      </c>
      <c r="Q101" s="4">
        <f t="shared" si="26"/>
        <v>3485711</v>
      </c>
      <c r="R101" s="4">
        <f t="shared" si="26"/>
        <v>3546883</v>
      </c>
      <c r="S101" s="4">
        <f t="shared" si="26"/>
        <v>3493511</v>
      </c>
      <c r="T101" s="4">
        <f t="shared" si="26"/>
        <v>3444119</v>
      </c>
      <c r="U101" s="4">
        <f t="shared" si="26"/>
        <v>3346755</v>
      </c>
      <c r="V101" s="20"/>
      <c r="W101" s="20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</row>
    <row r="102" spans="1:35" s="46" customFormat="1" ht="15.75" x14ac:dyDescent="0.25">
      <c r="A102" s="46">
        <v>2</v>
      </c>
      <c r="C102" s="150"/>
      <c r="D102" s="35">
        <v>51</v>
      </c>
      <c r="E102" s="116" t="s">
        <v>62</v>
      </c>
      <c r="F102" s="116"/>
      <c r="G102" s="116"/>
      <c r="H102" s="133"/>
      <c r="I102" s="6">
        <f t="shared" si="23"/>
        <v>41891425</v>
      </c>
      <c r="J102" s="6">
        <f>+J103+J106+J107+J108+J109</f>
        <v>3517222</v>
      </c>
      <c r="K102" s="6">
        <f t="shared" ref="K102:U102" si="27">+K103+K106+K107+K108+K109</f>
        <v>3444774</v>
      </c>
      <c r="L102" s="6">
        <f t="shared" si="27"/>
        <v>3499356</v>
      </c>
      <c r="M102" s="6">
        <f t="shared" si="27"/>
        <v>3543879</v>
      </c>
      <c r="N102" s="6">
        <f t="shared" si="27"/>
        <v>3619888</v>
      </c>
      <c r="O102" s="6">
        <f t="shared" si="27"/>
        <v>3511517</v>
      </c>
      <c r="P102" s="6">
        <f t="shared" si="27"/>
        <v>3437810</v>
      </c>
      <c r="Q102" s="6">
        <f t="shared" si="27"/>
        <v>3485711</v>
      </c>
      <c r="R102" s="6">
        <f t="shared" si="27"/>
        <v>3546883</v>
      </c>
      <c r="S102" s="6">
        <f t="shared" si="27"/>
        <v>3493511</v>
      </c>
      <c r="T102" s="6">
        <f t="shared" si="27"/>
        <v>3444119</v>
      </c>
      <c r="U102" s="6">
        <f t="shared" si="27"/>
        <v>3346755</v>
      </c>
      <c r="V102" s="21"/>
      <c r="W102" s="21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</row>
    <row r="103" spans="1:35" x14ac:dyDescent="0.25">
      <c r="A103" s="50">
        <v>3</v>
      </c>
      <c r="B103" s="50"/>
      <c r="C103" s="127"/>
      <c r="D103" s="38"/>
      <c r="E103" s="78">
        <v>51.000999999999998</v>
      </c>
      <c r="F103" s="99" t="s">
        <v>205</v>
      </c>
      <c r="G103" s="99"/>
      <c r="H103" s="136"/>
      <c r="I103" s="8">
        <f t="shared" si="23"/>
        <v>1891425</v>
      </c>
      <c r="J103" s="8">
        <f>+J104+J105</f>
        <v>183889</v>
      </c>
      <c r="K103" s="8">
        <f t="shared" ref="K103:U103" si="28">+K104+K105</f>
        <v>111441</v>
      </c>
      <c r="L103" s="8">
        <f t="shared" si="28"/>
        <v>166023</v>
      </c>
      <c r="M103" s="8">
        <f t="shared" si="28"/>
        <v>210546</v>
      </c>
      <c r="N103" s="8">
        <f t="shared" si="28"/>
        <v>286555</v>
      </c>
      <c r="O103" s="8">
        <f t="shared" si="28"/>
        <v>178184</v>
      </c>
      <c r="P103" s="8">
        <f t="shared" si="28"/>
        <v>104477</v>
      </c>
      <c r="Q103" s="8">
        <f t="shared" si="28"/>
        <v>152378</v>
      </c>
      <c r="R103" s="8">
        <f t="shared" si="28"/>
        <v>213550</v>
      </c>
      <c r="S103" s="8">
        <f t="shared" si="28"/>
        <v>160178</v>
      </c>
      <c r="T103" s="8">
        <f t="shared" si="28"/>
        <v>110786</v>
      </c>
      <c r="U103" s="8">
        <f t="shared" si="28"/>
        <v>13418</v>
      </c>
      <c r="V103" s="23" t="s">
        <v>100</v>
      </c>
      <c r="W103" s="23" t="s">
        <v>145</v>
      </c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</row>
    <row r="104" spans="1:35" hidden="1" x14ac:dyDescent="0.25">
      <c r="A104" s="50">
        <v>4</v>
      </c>
      <c r="B104" s="50"/>
      <c r="C104" s="141"/>
      <c r="D104" s="39"/>
      <c r="E104" s="62"/>
      <c r="F104" s="54" t="s">
        <v>257</v>
      </c>
      <c r="G104" s="100" t="s">
        <v>30</v>
      </c>
      <c r="H104" s="145"/>
      <c r="I104" s="15">
        <f t="shared" si="23"/>
        <v>1725639</v>
      </c>
      <c r="J104" s="15">
        <v>180777</v>
      </c>
      <c r="K104" s="15">
        <v>108244</v>
      </c>
      <c r="L104" s="15">
        <v>162945</v>
      </c>
      <c r="M104" s="15">
        <v>206890</v>
      </c>
      <c r="N104" s="15">
        <v>262998</v>
      </c>
      <c r="O104" s="15">
        <v>152179</v>
      </c>
      <c r="P104" s="15">
        <v>101561</v>
      </c>
      <c r="Q104" s="15">
        <v>112998</v>
      </c>
      <c r="R104" s="15">
        <v>187866</v>
      </c>
      <c r="S104" s="15">
        <v>134748</v>
      </c>
      <c r="T104" s="15">
        <v>101588</v>
      </c>
      <c r="U104" s="15">
        <v>12845</v>
      </c>
      <c r="V104" s="27" t="s">
        <v>100</v>
      </c>
      <c r="W104" s="27" t="s">
        <v>145</v>
      </c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</row>
    <row r="105" spans="1:35" ht="24" hidden="1" customHeight="1" x14ac:dyDescent="0.25">
      <c r="A105" s="50">
        <v>4</v>
      </c>
      <c r="B105" s="50"/>
      <c r="C105" s="141"/>
      <c r="D105" s="39"/>
      <c r="E105" s="62"/>
      <c r="F105" s="54" t="s">
        <v>258</v>
      </c>
      <c r="G105" s="110" t="s">
        <v>31</v>
      </c>
      <c r="H105" s="151"/>
      <c r="I105" s="15">
        <f t="shared" si="23"/>
        <v>165786</v>
      </c>
      <c r="J105" s="15">
        <v>3112</v>
      </c>
      <c r="K105" s="15">
        <v>3197</v>
      </c>
      <c r="L105" s="15">
        <v>3078</v>
      </c>
      <c r="M105" s="15">
        <v>3656</v>
      </c>
      <c r="N105" s="15">
        <v>23557</v>
      </c>
      <c r="O105" s="15">
        <v>26005</v>
      </c>
      <c r="P105" s="15">
        <v>2916</v>
      </c>
      <c r="Q105" s="15">
        <v>39380</v>
      </c>
      <c r="R105" s="15">
        <v>25684</v>
      </c>
      <c r="S105" s="15">
        <v>25430</v>
      </c>
      <c r="T105" s="15">
        <v>9198</v>
      </c>
      <c r="U105" s="15">
        <v>573</v>
      </c>
      <c r="V105" s="27" t="s">
        <v>100</v>
      </c>
      <c r="W105" s="27" t="s">
        <v>145</v>
      </c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</row>
    <row r="106" spans="1:35" s="63" customFormat="1" ht="14.25" x14ac:dyDescent="0.25">
      <c r="A106" s="63">
        <v>3</v>
      </c>
      <c r="C106" s="127"/>
      <c r="D106" s="74"/>
      <c r="E106" s="78">
        <v>51.002000000000002</v>
      </c>
      <c r="F106" s="113" t="s">
        <v>127</v>
      </c>
      <c r="G106" s="113"/>
      <c r="H106" s="152"/>
      <c r="I106" s="8">
        <f t="shared" si="23"/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18" t="s">
        <v>101</v>
      </c>
      <c r="W106" s="18" t="s">
        <v>146</v>
      </c>
    </row>
    <row r="107" spans="1:35" s="63" customFormat="1" ht="14.25" x14ac:dyDescent="0.25">
      <c r="A107" s="63">
        <v>3</v>
      </c>
      <c r="C107" s="127"/>
      <c r="D107" s="74"/>
      <c r="E107" s="78">
        <v>51.003</v>
      </c>
      <c r="F107" s="113" t="s">
        <v>128</v>
      </c>
      <c r="G107" s="113"/>
      <c r="H107" s="152"/>
      <c r="I107" s="8">
        <f t="shared" si="23"/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18" t="s">
        <v>101</v>
      </c>
      <c r="W107" s="18" t="s">
        <v>146</v>
      </c>
    </row>
    <row r="108" spans="1:35" s="63" customFormat="1" ht="25.5" x14ac:dyDescent="0.25">
      <c r="A108" s="63">
        <v>3</v>
      </c>
      <c r="C108" s="127"/>
      <c r="D108" s="74"/>
      <c r="E108" s="78">
        <v>51.003999999999998</v>
      </c>
      <c r="F108" s="111" t="s">
        <v>129</v>
      </c>
      <c r="G108" s="111"/>
      <c r="H108" s="153"/>
      <c r="I108" s="8">
        <f t="shared" si="23"/>
        <v>40000000</v>
      </c>
      <c r="J108" s="8">
        <v>3333333</v>
      </c>
      <c r="K108" s="8">
        <v>3333333</v>
      </c>
      <c r="L108" s="8">
        <v>3333333</v>
      </c>
      <c r="M108" s="8">
        <v>3333333</v>
      </c>
      <c r="N108" s="8">
        <v>3333333</v>
      </c>
      <c r="O108" s="8">
        <v>3333333</v>
      </c>
      <c r="P108" s="8">
        <v>3333333</v>
      </c>
      <c r="Q108" s="8">
        <v>3333333</v>
      </c>
      <c r="R108" s="8">
        <v>3333333</v>
      </c>
      <c r="S108" s="8">
        <v>3333333</v>
      </c>
      <c r="T108" s="8">
        <v>3333333</v>
      </c>
      <c r="U108" s="8">
        <v>3333337</v>
      </c>
      <c r="V108" s="28" t="s">
        <v>291</v>
      </c>
      <c r="W108" s="18" t="s">
        <v>145</v>
      </c>
    </row>
    <row r="109" spans="1:35" s="63" customFormat="1" ht="25.5" x14ac:dyDescent="0.25">
      <c r="A109" s="63">
        <v>3</v>
      </c>
      <c r="C109" s="127"/>
      <c r="D109" s="74"/>
      <c r="E109" s="78">
        <v>51.005000000000003</v>
      </c>
      <c r="F109" s="111" t="s">
        <v>130</v>
      </c>
      <c r="G109" s="111"/>
      <c r="H109" s="153"/>
      <c r="I109" s="8">
        <f t="shared" si="23"/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28" t="s">
        <v>291</v>
      </c>
      <c r="W109" s="18" t="s">
        <v>145</v>
      </c>
    </row>
    <row r="110" spans="1:35" s="63" customFormat="1" ht="14.25" x14ac:dyDescent="0.25">
      <c r="A110" s="63">
        <v>2</v>
      </c>
      <c r="C110" s="127"/>
      <c r="D110" s="72">
        <v>52</v>
      </c>
      <c r="E110" s="116" t="s">
        <v>175</v>
      </c>
      <c r="F110" s="116"/>
      <c r="G110" s="116"/>
      <c r="H110" s="133"/>
      <c r="I110" s="6">
        <f t="shared" si="23"/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26"/>
      <c r="W110" s="26"/>
    </row>
    <row r="111" spans="1:35" ht="33" customHeight="1" x14ac:dyDescent="0.25">
      <c r="A111" s="63">
        <v>2</v>
      </c>
      <c r="B111" s="63"/>
      <c r="C111" s="127"/>
      <c r="D111" s="72">
        <v>59</v>
      </c>
      <c r="E111" s="109" t="s">
        <v>176</v>
      </c>
      <c r="F111" s="109"/>
      <c r="G111" s="109"/>
      <c r="H111" s="148"/>
      <c r="I111" s="6">
        <f t="shared" si="23"/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26" t="s">
        <v>100</v>
      </c>
      <c r="W111" s="26" t="s">
        <v>145</v>
      </c>
    </row>
    <row r="112" spans="1:35" s="46" customFormat="1" ht="15.75" x14ac:dyDescent="0.25">
      <c r="A112" s="46">
        <v>1</v>
      </c>
      <c r="C112" s="121">
        <v>6</v>
      </c>
      <c r="D112" s="101" t="s">
        <v>63</v>
      </c>
      <c r="E112" s="101"/>
      <c r="F112" s="101"/>
      <c r="G112" s="101"/>
      <c r="H112" s="149"/>
      <c r="I112" s="4">
        <f t="shared" si="23"/>
        <v>315221888</v>
      </c>
      <c r="J112" s="4">
        <f>SUM(J113,J119,J120,J121)</f>
        <v>41954711</v>
      </c>
      <c r="K112" s="4">
        <f t="shared" ref="K112:U112" si="29">SUM(K113,K119,K120,K121)</f>
        <v>23328188</v>
      </c>
      <c r="L112" s="4">
        <f t="shared" si="29"/>
        <v>40907490</v>
      </c>
      <c r="M112" s="4">
        <f t="shared" si="29"/>
        <v>11398830</v>
      </c>
      <c r="N112" s="4">
        <f t="shared" si="29"/>
        <v>12966033</v>
      </c>
      <c r="O112" s="4">
        <f t="shared" si="29"/>
        <v>13680010</v>
      </c>
      <c r="P112" s="4">
        <f t="shared" si="29"/>
        <v>13879074</v>
      </c>
      <c r="Q112" s="4">
        <f t="shared" si="29"/>
        <v>22467605</v>
      </c>
      <c r="R112" s="4">
        <f t="shared" si="29"/>
        <v>15331081</v>
      </c>
      <c r="S112" s="4">
        <f t="shared" si="29"/>
        <v>33582659</v>
      </c>
      <c r="T112" s="4">
        <f t="shared" si="29"/>
        <v>38517115</v>
      </c>
      <c r="U112" s="4">
        <f t="shared" si="29"/>
        <v>47209092</v>
      </c>
      <c r="V112" s="29"/>
      <c r="W112" s="29"/>
    </row>
    <row r="113" spans="1:23" x14ac:dyDescent="0.25">
      <c r="A113" s="63">
        <v>2</v>
      </c>
      <c r="B113" s="63"/>
      <c r="C113" s="127"/>
      <c r="D113" s="35">
        <v>61</v>
      </c>
      <c r="E113" s="116" t="s">
        <v>63</v>
      </c>
      <c r="F113" s="116"/>
      <c r="G113" s="116"/>
      <c r="H113" s="133"/>
      <c r="I113" s="6">
        <f t="shared" si="23"/>
        <v>315221888</v>
      </c>
      <c r="J113" s="6">
        <f>SUM(J114,J117,J118)</f>
        <v>41954711</v>
      </c>
      <c r="K113" s="6">
        <f t="shared" ref="K113:U113" si="30">SUM(K114,K117,K118)</f>
        <v>23328188</v>
      </c>
      <c r="L113" s="6">
        <f t="shared" si="30"/>
        <v>40907490</v>
      </c>
      <c r="M113" s="6">
        <f t="shared" si="30"/>
        <v>11398830</v>
      </c>
      <c r="N113" s="6">
        <f t="shared" si="30"/>
        <v>12966033</v>
      </c>
      <c r="O113" s="6">
        <f t="shared" si="30"/>
        <v>13680010</v>
      </c>
      <c r="P113" s="6">
        <f t="shared" si="30"/>
        <v>13879074</v>
      </c>
      <c r="Q113" s="6">
        <f t="shared" si="30"/>
        <v>22467605</v>
      </c>
      <c r="R113" s="6">
        <f t="shared" si="30"/>
        <v>15331081</v>
      </c>
      <c r="S113" s="6">
        <f t="shared" si="30"/>
        <v>33582659</v>
      </c>
      <c r="T113" s="6">
        <f t="shared" si="30"/>
        <v>38517115</v>
      </c>
      <c r="U113" s="6">
        <f t="shared" si="30"/>
        <v>47209092</v>
      </c>
      <c r="V113" s="21"/>
      <c r="W113" s="21"/>
    </row>
    <row r="114" spans="1:23" s="50" customFormat="1" ht="12.75" x14ac:dyDescent="0.25">
      <c r="A114" s="50">
        <v>3</v>
      </c>
      <c r="C114" s="128"/>
      <c r="D114" s="76"/>
      <c r="E114" s="78">
        <v>61.000999999999998</v>
      </c>
      <c r="F114" s="106" t="s">
        <v>73</v>
      </c>
      <c r="G114" s="106"/>
      <c r="H114" s="147"/>
      <c r="I114" s="8">
        <f t="shared" si="23"/>
        <v>177309981</v>
      </c>
      <c r="J114" s="8">
        <f>+J115+J116</f>
        <v>12233180</v>
      </c>
      <c r="K114" s="8">
        <f t="shared" ref="K114:U114" si="31">+K115+K116</f>
        <v>15881638</v>
      </c>
      <c r="L114" s="8">
        <f t="shared" si="31"/>
        <v>38885514</v>
      </c>
      <c r="M114" s="8">
        <f t="shared" si="31"/>
        <v>10380444</v>
      </c>
      <c r="N114" s="8">
        <f t="shared" si="31"/>
        <v>12208719</v>
      </c>
      <c r="O114" s="8">
        <f t="shared" si="31"/>
        <v>12603196</v>
      </c>
      <c r="P114" s="8">
        <f t="shared" si="31"/>
        <v>12979613</v>
      </c>
      <c r="Q114" s="8">
        <f t="shared" si="31"/>
        <v>11063460</v>
      </c>
      <c r="R114" s="8">
        <f t="shared" si="31"/>
        <v>11876313</v>
      </c>
      <c r="S114" s="8">
        <f t="shared" si="31"/>
        <v>11363748</v>
      </c>
      <c r="T114" s="8">
        <f t="shared" si="31"/>
        <v>16625147</v>
      </c>
      <c r="U114" s="9">
        <f t="shared" si="31"/>
        <v>11209009</v>
      </c>
      <c r="V114" s="18" t="s">
        <v>100</v>
      </c>
      <c r="W114" s="18" t="s">
        <v>145</v>
      </c>
    </row>
    <row r="115" spans="1:23" hidden="1" x14ac:dyDescent="0.25">
      <c r="A115" s="63">
        <v>4</v>
      </c>
      <c r="B115" s="63"/>
      <c r="C115" s="141"/>
      <c r="D115" s="36"/>
      <c r="E115" s="61"/>
      <c r="F115" s="64" t="s">
        <v>259</v>
      </c>
      <c r="G115" s="100" t="s">
        <v>113</v>
      </c>
      <c r="H115" s="145"/>
      <c r="I115" s="10">
        <f t="shared" si="23"/>
        <v>171050323</v>
      </c>
      <c r="J115" s="10">
        <v>11941237</v>
      </c>
      <c r="K115" s="10">
        <v>15444767</v>
      </c>
      <c r="L115" s="10">
        <v>38435747</v>
      </c>
      <c r="M115" s="10">
        <v>9827653</v>
      </c>
      <c r="N115" s="10">
        <v>11829157</v>
      </c>
      <c r="O115" s="10">
        <v>12153356</v>
      </c>
      <c r="P115" s="10">
        <v>12016296</v>
      </c>
      <c r="Q115" s="10">
        <v>10480586</v>
      </c>
      <c r="R115" s="10">
        <v>11208653</v>
      </c>
      <c r="S115" s="10">
        <v>11093830</v>
      </c>
      <c r="T115" s="10">
        <v>16192175</v>
      </c>
      <c r="U115" s="10">
        <v>10426866</v>
      </c>
      <c r="V115" s="25" t="s">
        <v>100</v>
      </c>
      <c r="W115" s="25" t="s">
        <v>145</v>
      </c>
    </row>
    <row r="116" spans="1:23" hidden="1" x14ac:dyDescent="0.25">
      <c r="A116" s="63">
        <v>4</v>
      </c>
      <c r="B116" s="63"/>
      <c r="C116" s="141"/>
      <c r="D116" s="36"/>
      <c r="E116" s="61"/>
      <c r="F116" s="64" t="s">
        <v>260</v>
      </c>
      <c r="G116" s="110" t="s">
        <v>114</v>
      </c>
      <c r="H116" s="151"/>
      <c r="I116" s="10">
        <f t="shared" si="23"/>
        <v>6259658</v>
      </c>
      <c r="J116" s="10">
        <v>291943</v>
      </c>
      <c r="K116" s="10">
        <v>436871</v>
      </c>
      <c r="L116" s="10">
        <v>449767</v>
      </c>
      <c r="M116" s="10">
        <v>552791</v>
      </c>
      <c r="N116" s="10">
        <v>379562</v>
      </c>
      <c r="O116" s="10">
        <v>449840</v>
      </c>
      <c r="P116" s="10">
        <v>963317</v>
      </c>
      <c r="Q116" s="10">
        <v>582874</v>
      </c>
      <c r="R116" s="10">
        <v>667660</v>
      </c>
      <c r="S116" s="10">
        <v>269918</v>
      </c>
      <c r="T116" s="10">
        <v>432972</v>
      </c>
      <c r="U116" s="10">
        <v>782143</v>
      </c>
      <c r="V116" s="25" t="s">
        <v>100</v>
      </c>
      <c r="W116" s="25" t="s">
        <v>145</v>
      </c>
    </row>
    <row r="117" spans="1:23" s="50" customFormat="1" ht="12.75" x14ac:dyDescent="0.25">
      <c r="A117" s="50">
        <v>3</v>
      </c>
      <c r="C117" s="128"/>
      <c r="D117" s="76"/>
      <c r="E117" s="78">
        <v>61.002000000000002</v>
      </c>
      <c r="F117" s="106" t="s">
        <v>126</v>
      </c>
      <c r="G117" s="106"/>
      <c r="H117" s="147"/>
      <c r="I117" s="8">
        <f t="shared" si="23"/>
        <v>131229728</v>
      </c>
      <c r="J117" s="8">
        <v>29579302</v>
      </c>
      <c r="K117" s="8">
        <v>6693542</v>
      </c>
      <c r="L117" s="8">
        <v>1439909</v>
      </c>
      <c r="M117" s="8">
        <v>487247</v>
      </c>
      <c r="N117" s="8">
        <v>128940</v>
      </c>
      <c r="O117" s="8">
        <v>406618</v>
      </c>
      <c r="P117" s="8">
        <v>329882</v>
      </c>
      <c r="Q117" s="8">
        <v>10853767</v>
      </c>
      <c r="R117" s="8">
        <v>2847964</v>
      </c>
      <c r="S117" s="8">
        <v>21622998</v>
      </c>
      <c r="T117" s="8">
        <v>21320924</v>
      </c>
      <c r="U117" s="8">
        <v>35518635</v>
      </c>
      <c r="V117" s="18" t="s">
        <v>100</v>
      </c>
      <c r="W117" s="18" t="s">
        <v>145</v>
      </c>
    </row>
    <row r="118" spans="1:23" s="50" customFormat="1" ht="18" customHeight="1" x14ac:dyDescent="0.25">
      <c r="A118" s="50">
        <v>3</v>
      </c>
      <c r="C118" s="128"/>
      <c r="D118" s="76"/>
      <c r="E118" s="78">
        <v>61.003</v>
      </c>
      <c r="F118" s="103" t="s">
        <v>139</v>
      </c>
      <c r="G118" s="103"/>
      <c r="H118" s="154"/>
      <c r="I118" s="8">
        <f t="shared" si="23"/>
        <v>6682179</v>
      </c>
      <c r="J118" s="8">
        <v>142229</v>
      </c>
      <c r="K118" s="8">
        <v>753008</v>
      </c>
      <c r="L118" s="8">
        <v>582067</v>
      </c>
      <c r="M118" s="8">
        <v>531139</v>
      </c>
      <c r="N118" s="8">
        <v>628374</v>
      </c>
      <c r="O118" s="8">
        <v>670196</v>
      </c>
      <c r="P118" s="8">
        <v>569579</v>
      </c>
      <c r="Q118" s="8">
        <v>550378</v>
      </c>
      <c r="R118" s="8">
        <v>606804</v>
      </c>
      <c r="S118" s="8">
        <v>595913</v>
      </c>
      <c r="T118" s="8">
        <v>571044</v>
      </c>
      <c r="U118" s="8">
        <v>481448</v>
      </c>
      <c r="V118" s="19" t="s">
        <v>291</v>
      </c>
      <c r="W118" s="23" t="s">
        <v>145</v>
      </c>
    </row>
    <row r="119" spans="1:23" x14ac:dyDescent="0.25">
      <c r="A119" s="50">
        <v>2</v>
      </c>
      <c r="B119" s="50"/>
      <c r="C119" s="127"/>
      <c r="D119" s="33">
        <v>62</v>
      </c>
      <c r="E119" s="89" t="s">
        <v>177</v>
      </c>
      <c r="F119" s="89"/>
      <c r="G119" s="89"/>
      <c r="H119" s="124"/>
      <c r="I119" s="6">
        <f t="shared" si="23"/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26" t="s">
        <v>100</v>
      </c>
      <c r="W119" s="26" t="s">
        <v>145</v>
      </c>
    </row>
    <row r="120" spans="1:23" x14ac:dyDescent="0.25">
      <c r="A120" s="50">
        <v>2</v>
      </c>
      <c r="B120" s="50"/>
      <c r="C120" s="127"/>
      <c r="D120" s="33">
        <v>63</v>
      </c>
      <c r="E120" s="89" t="s">
        <v>178</v>
      </c>
      <c r="F120" s="89"/>
      <c r="G120" s="89"/>
      <c r="H120" s="124"/>
      <c r="I120" s="6">
        <f t="shared" si="23"/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26" t="s">
        <v>100</v>
      </c>
      <c r="W120" s="26" t="s">
        <v>145</v>
      </c>
    </row>
    <row r="121" spans="1:23" ht="28.5" customHeight="1" x14ac:dyDescent="0.25">
      <c r="A121" s="50">
        <v>2</v>
      </c>
      <c r="B121" s="50"/>
      <c r="C121" s="127"/>
      <c r="D121" s="72">
        <v>69</v>
      </c>
      <c r="E121" s="109" t="s">
        <v>179</v>
      </c>
      <c r="F121" s="109"/>
      <c r="G121" s="109"/>
      <c r="H121" s="148"/>
      <c r="I121" s="6">
        <f t="shared" si="23"/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21" t="s">
        <v>100</v>
      </c>
      <c r="W121" s="21" t="s">
        <v>145</v>
      </c>
    </row>
    <row r="122" spans="1:23" s="46" customFormat="1" ht="33.75" customHeight="1" x14ac:dyDescent="0.25">
      <c r="A122" s="46">
        <v>1</v>
      </c>
      <c r="C122" s="121">
        <v>7</v>
      </c>
      <c r="D122" s="105" t="s">
        <v>294</v>
      </c>
      <c r="E122" s="105"/>
      <c r="F122" s="105"/>
      <c r="G122" s="105"/>
      <c r="H122" s="155"/>
      <c r="I122" s="4">
        <f t="shared" si="23"/>
        <v>0</v>
      </c>
      <c r="J122" s="4">
        <f>SUM(J123:J131)</f>
        <v>0</v>
      </c>
      <c r="K122" s="4">
        <f t="shared" ref="K122:U122" si="32">SUM(K123:K131)</f>
        <v>0</v>
      </c>
      <c r="L122" s="4">
        <f t="shared" si="32"/>
        <v>0</v>
      </c>
      <c r="M122" s="4">
        <f t="shared" si="32"/>
        <v>0</v>
      </c>
      <c r="N122" s="4">
        <f t="shared" si="32"/>
        <v>0</v>
      </c>
      <c r="O122" s="4">
        <f t="shared" si="32"/>
        <v>0</v>
      </c>
      <c r="P122" s="4">
        <f t="shared" si="32"/>
        <v>0</v>
      </c>
      <c r="Q122" s="4">
        <f t="shared" si="32"/>
        <v>0</v>
      </c>
      <c r="R122" s="4">
        <f t="shared" si="32"/>
        <v>0</v>
      </c>
      <c r="S122" s="4">
        <f t="shared" si="32"/>
        <v>0</v>
      </c>
      <c r="T122" s="4">
        <f t="shared" si="32"/>
        <v>0</v>
      </c>
      <c r="U122" s="4">
        <f t="shared" si="32"/>
        <v>0</v>
      </c>
      <c r="V122" s="30" t="s">
        <v>291</v>
      </c>
      <c r="W122" s="30" t="s">
        <v>145</v>
      </c>
    </row>
    <row r="123" spans="1:23" ht="30" customHeight="1" x14ac:dyDescent="0.25">
      <c r="A123" s="50">
        <v>2</v>
      </c>
      <c r="B123" s="50"/>
      <c r="C123" s="127"/>
      <c r="D123" s="71">
        <v>71</v>
      </c>
      <c r="E123" s="109" t="s">
        <v>180</v>
      </c>
      <c r="F123" s="109"/>
      <c r="G123" s="109"/>
      <c r="H123" s="148"/>
      <c r="I123" s="6">
        <f t="shared" si="23"/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17" t="s">
        <v>291</v>
      </c>
      <c r="W123" s="17" t="s">
        <v>145</v>
      </c>
    </row>
    <row r="124" spans="1:23" ht="30" customHeight="1" x14ac:dyDescent="0.25">
      <c r="A124" s="50">
        <v>2</v>
      </c>
      <c r="B124" s="50"/>
      <c r="C124" s="127"/>
      <c r="D124" s="71">
        <v>72</v>
      </c>
      <c r="E124" s="109" t="s">
        <v>181</v>
      </c>
      <c r="F124" s="109"/>
      <c r="G124" s="109"/>
      <c r="H124" s="148"/>
      <c r="I124" s="6">
        <f t="shared" si="23"/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17" t="s">
        <v>291</v>
      </c>
      <c r="W124" s="17" t="s">
        <v>145</v>
      </c>
    </row>
    <row r="125" spans="1:23" ht="28.5" customHeight="1" x14ac:dyDescent="0.25">
      <c r="A125" s="50">
        <v>2</v>
      </c>
      <c r="B125" s="50"/>
      <c r="C125" s="127"/>
      <c r="D125" s="71">
        <v>73</v>
      </c>
      <c r="E125" s="109" t="s">
        <v>182</v>
      </c>
      <c r="F125" s="109"/>
      <c r="G125" s="109"/>
      <c r="H125" s="148"/>
      <c r="I125" s="6">
        <f t="shared" si="23"/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17" t="s">
        <v>291</v>
      </c>
      <c r="W125" s="17" t="s">
        <v>145</v>
      </c>
    </row>
    <row r="126" spans="1:23" ht="45.75" customHeight="1" x14ac:dyDescent="0.25">
      <c r="A126" s="50">
        <v>2</v>
      </c>
      <c r="B126" s="50"/>
      <c r="C126" s="127"/>
      <c r="D126" s="71">
        <v>74</v>
      </c>
      <c r="E126" s="109" t="s">
        <v>183</v>
      </c>
      <c r="F126" s="109"/>
      <c r="G126" s="109"/>
      <c r="H126" s="148"/>
      <c r="I126" s="6">
        <f t="shared" si="23"/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17" t="s">
        <v>291</v>
      </c>
      <c r="W126" s="17" t="s">
        <v>145</v>
      </c>
    </row>
    <row r="127" spans="1:23" ht="43.5" customHeight="1" x14ac:dyDescent="0.25">
      <c r="A127" s="50">
        <v>2</v>
      </c>
      <c r="B127" s="50"/>
      <c r="C127" s="127"/>
      <c r="D127" s="71">
        <v>75</v>
      </c>
      <c r="E127" s="109" t="s">
        <v>184</v>
      </c>
      <c r="F127" s="109"/>
      <c r="G127" s="109"/>
      <c r="H127" s="148"/>
      <c r="I127" s="6">
        <f t="shared" si="23"/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17" t="s">
        <v>291</v>
      </c>
      <c r="W127" s="17" t="s">
        <v>145</v>
      </c>
    </row>
    <row r="128" spans="1:23" ht="45" customHeight="1" x14ac:dyDescent="0.25">
      <c r="A128" s="50">
        <v>2</v>
      </c>
      <c r="B128" s="50"/>
      <c r="C128" s="127"/>
      <c r="D128" s="71">
        <v>76</v>
      </c>
      <c r="E128" s="109" t="s">
        <v>185</v>
      </c>
      <c r="F128" s="109"/>
      <c r="G128" s="109"/>
      <c r="H128" s="148"/>
      <c r="I128" s="6">
        <f t="shared" si="23"/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17" t="s">
        <v>291</v>
      </c>
      <c r="W128" s="17" t="s">
        <v>145</v>
      </c>
    </row>
    <row r="129" spans="1:23" ht="28.5" x14ac:dyDescent="0.25">
      <c r="A129" s="50">
        <v>2</v>
      </c>
      <c r="B129" s="50"/>
      <c r="C129" s="127"/>
      <c r="D129" s="71">
        <v>77</v>
      </c>
      <c r="E129" s="109" t="s">
        <v>186</v>
      </c>
      <c r="F129" s="109"/>
      <c r="G129" s="109"/>
      <c r="H129" s="148"/>
      <c r="I129" s="6">
        <f t="shared" si="23"/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17" t="s">
        <v>291</v>
      </c>
      <c r="W129" s="17" t="s">
        <v>145</v>
      </c>
    </row>
    <row r="130" spans="1:23" ht="28.5" x14ac:dyDescent="0.25">
      <c r="A130" s="50">
        <v>2</v>
      </c>
      <c r="B130" s="50"/>
      <c r="C130" s="127"/>
      <c r="D130" s="71">
        <v>78</v>
      </c>
      <c r="E130" s="109" t="s">
        <v>187</v>
      </c>
      <c r="F130" s="109"/>
      <c r="G130" s="109"/>
      <c r="H130" s="148"/>
      <c r="I130" s="6">
        <f t="shared" si="23"/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17" t="s">
        <v>291</v>
      </c>
      <c r="W130" s="17" t="s">
        <v>145</v>
      </c>
    </row>
    <row r="131" spans="1:23" ht="30.75" customHeight="1" x14ac:dyDescent="0.25">
      <c r="A131" s="50">
        <v>2</v>
      </c>
      <c r="B131" s="50"/>
      <c r="C131" s="127"/>
      <c r="D131" s="71">
        <v>79</v>
      </c>
      <c r="E131" s="109" t="s">
        <v>188</v>
      </c>
      <c r="F131" s="109"/>
      <c r="G131" s="109"/>
      <c r="H131" s="148"/>
      <c r="I131" s="6">
        <f t="shared" si="23"/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17" t="s">
        <v>291</v>
      </c>
      <c r="W131" s="17" t="s">
        <v>145</v>
      </c>
    </row>
    <row r="132" spans="1:23" s="46" customFormat="1" ht="51" customHeight="1" x14ac:dyDescent="0.25">
      <c r="A132" s="46">
        <v>1</v>
      </c>
      <c r="C132" s="121">
        <v>8</v>
      </c>
      <c r="D132" s="105" t="s">
        <v>189</v>
      </c>
      <c r="E132" s="105"/>
      <c r="F132" s="105"/>
      <c r="G132" s="105"/>
      <c r="H132" s="155"/>
      <c r="I132" s="4">
        <f t="shared" si="23"/>
        <v>84288739897</v>
      </c>
      <c r="J132" s="4">
        <f t="shared" ref="J132:U132" si="33">SUM(J133,J144,J164,J175,J192)</f>
        <v>7511241895</v>
      </c>
      <c r="K132" s="4">
        <f t="shared" si="33"/>
        <v>7369692968</v>
      </c>
      <c r="L132" s="4">
        <f t="shared" si="33"/>
        <v>6715742379</v>
      </c>
      <c r="M132" s="4">
        <f t="shared" si="33"/>
        <v>6936700554</v>
      </c>
      <c r="N132" s="4">
        <f t="shared" si="33"/>
        <v>8001728504</v>
      </c>
      <c r="O132" s="4">
        <f t="shared" si="33"/>
        <v>7365375739</v>
      </c>
      <c r="P132" s="4">
        <f t="shared" si="33"/>
        <v>7319495869</v>
      </c>
      <c r="Q132" s="4">
        <f t="shared" si="33"/>
        <v>6736189500</v>
      </c>
      <c r="R132" s="4">
        <f t="shared" si="33"/>
        <v>6763849379</v>
      </c>
      <c r="S132" s="4">
        <f t="shared" si="33"/>
        <v>6425131832</v>
      </c>
      <c r="T132" s="4">
        <f t="shared" si="33"/>
        <v>6185453868</v>
      </c>
      <c r="U132" s="4">
        <f t="shared" si="33"/>
        <v>6958137410</v>
      </c>
      <c r="V132" s="20"/>
      <c r="W132" s="20"/>
    </row>
    <row r="133" spans="1:23" x14ac:dyDescent="0.25">
      <c r="A133" s="50">
        <v>2</v>
      </c>
      <c r="B133" s="50"/>
      <c r="C133" s="127"/>
      <c r="D133" s="35">
        <v>81</v>
      </c>
      <c r="E133" s="89" t="s">
        <v>74</v>
      </c>
      <c r="F133" s="89"/>
      <c r="G133" s="89"/>
      <c r="H133" s="124"/>
      <c r="I133" s="6">
        <f t="shared" si="23"/>
        <v>38134992744</v>
      </c>
      <c r="J133" s="6">
        <f>+J134+J135+J136+J137+J138+J139+J140+J141+J142+J143</f>
        <v>2936108166</v>
      </c>
      <c r="K133" s="6">
        <f t="shared" ref="K133:U133" si="34">+K134+K135+K136+K137+K138+K139+K140+K141+K142+K143</f>
        <v>3650462411</v>
      </c>
      <c r="L133" s="6">
        <f t="shared" si="34"/>
        <v>2883600504</v>
      </c>
      <c r="M133" s="6">
        <f t="shared" si="34"/>
        <v>3418791677</v>
      </c>
      <c r="N133" s="6">
        <f t="shared" si="34"/>
        <v>3764872938</v>
      </c>
      <c r="O133" s="6">
        <f t="shared" si="34"/>
        <v>3602609167</v>
      </c>
      <c r="P133" s="6">
        <f t="shared" si="34"/>
        <v>3234416903</v>
      </c>
      <c r="Q133" s="6">
        <f t="shared" si="34"/>
        <v>3294194539</v>
      </c>
      <c r="R133" s="6">
        <f t="shared" si="34"/>
        <v>3037740444</v>
      </c>
      <c r="S133" s="6">
        <f t="shared" si="34"/>
        <v>2550953285</v>
      </c>
      <c r="T133" s="6">
        <f t="shared" si="34"/>
        <v>2856892228</v>
      </c>
      <c r="U133" s="6">
        <f t="shared" si="34"/>
        <v>2904350482</v>
      </c>
      <c r="V133" s="21" t="s">
        <v>101</v>
      </c>
      <c r="W133" s="21" t="s">
        <v>145</v>
      </c>
    </row>
    <row r="134" spans="1:23" s="50" customFormat="1" ht="12.75" customHeight="1" x14ac:dyDescent="0.25">
      <c r="A134" s="50">
        <v>3</v>
      </c>
      <c r="C134" s="128"/>
      <c r="D134" s="76"/>
      <c r="E134" s="49">
        <v>81.001000000000005</v>
      </c>
      <c r="F134" s="92" t="s">
        <v>75</v>
      </c>
      <c r="G134" s="92"/>
      <c r="H134" s="126"/>
      <c r="I134" s="8">
        <f t="shared" si="23"/>
        <v>29962488050</v>
      </c>
      <c r="J134" s="8">
        <v>2233122924</v>
      </c>
      <c r="K134" s="8">
        <v>2880207669</v>
      </c>
      <c r="L134" s="8">
        <v>2321928334</v>
      </c>
      <c r="M134" s="8">
        <v>2648346864</v>
      </c>
      <c r="N134" s="8">
        <v>3173807643</v>
      </c>
      <c r="O134" s="8">
        <v>2989708472</v>
      </c>
      <c r="P134" s="8">
        <v>2436096932</v>
      </c>
      <c r="Q134" s="8">
        <v>2626615039</v>
      </c>
      <c r="R134" s="8">
        <v>2380241304</v>
      </c>
      <c r="S134" s="8">
        <v>1809929061</v>
      </c>
      <c r="T134" s="8">
        <v>2218331156</v>
      </c>
      <c r="U134" s="8">
        <v>2244152652</v>
      </c>
      <c r="V134" s="18" t="s">
        <v>101</v>
      </c>
      <c r="W134" s="18" t="s">
        <v>145</v>
      </c>
    </row>
    <row r="135" spans="1:23" s="50" customFormat="1" ht="12.75" customHeight="1" x14ac:dyDescent="0.25">
      <c r="A135" s="50">
        <v>3</v>
      </c>
      <c r="C135" s="128"/>
      <c r="D135" s="76"/>
      <c r="E135" s="49">
        <v>81.001999999999995</v>
      </c>
      <c r="F135" s="92" t="s">
        <v>76</v>
      </c>
      <c r="G135" s="92"/>
      <c r="H135" s="126"/>
      <c r="I135" s="8">
        <f t="shared" si="23"/>
        <v>1529051458</v>
      </c>
      <c r="J135" s="8">
        <v>125186458</v>
      </c>
      <c r="K135" s="8">
        <v>149213363</v>
      </c>
      <c r="L135" s="8">
        <v>122952230</v>
      </c>
      <c r="M135" s="8">
        <v>138214977</v>
      </c>
      <c r="N135" s="8">
        <v>142757902</v>
      </c>
      <c r="O135" s="8">
        <v>136405755</v>
      </c>
      <c r="P135" s="8">
        <v>124617938</v>
      </c>
      <c r="Q135" s="8">
        <v>128548026</v>
      </c>
      <c r="R135" s="8">
        <v>122275606</v>
      </c>
      <c r="S135" s="8">
        <v>103000615</v>
      </c>
      <c r="T135" s="8">
        <v>118561674</v>
      </c>
      <c r="U135" s="8">
        <v>117316914</v>
      </c>
      <c r="V135" s="18" t="s">
        <v>101</v>
      </c>
      <c r="W135" s="18" t="s">
        <v>145</v>
      </c>
    </row>
    <row r="136" spans="1:23" s="50" customFormat="1" ht="12.75" customHeight="1" x14ac:dyDescent="0.25">
      <c r="A136" s="50">
        <v>3</v>
      </c>
      <c r="C136" s="128"/>
      <c r="D136" s="76"/>
      <c r="E136" s="49">
        <v>81.003</v>
      </c>
      <c r="F136" s="92" t="s">
        <v>77</v>
      </c>
      <c r="G136" s="92"/>
      <c r="H136" s="126"/>
      <c r="I136" s="8">
        <f t="shared" ref="I136:I199" si="35">SUM(J136:U136)</f>
        <v>501294159</v>
      </c>
      <c r="J136" s="8">
        <v>39837741</v>
      </c>
      <c r="K136" s="8">
        <v>47287144</v>
      </c>
      <c r="L136" s="8">
        <v>44122654</v>
      </c>
      <c r="M136" s="8">
        <v>37075094</v>
      </c>
      <c r="N136" s="8">
        <v>46552684</v>
      </c>
      <c r="O136" s="8">
        <v>36520261</v>
      </c>
      <c r="P136" s="8">
        <v>39567114</v>
      </c>
      <c r="Q136" s="8">
        <v>42380173</v>
      </c>
      <c r="R136" s="8">
        <v>41534476</v>
      </c>
      <c r="S136" s="8">
        <v>45749702</v>
      </c>
      <c r="T136" s="8">
        <v>39772128</v>
      </c>
      <c r="U136" s="8">
        <v>40894988</v>
      </c>
      <c r="V136" s="18" t="s">
        <v>101</v>
      </c>
      <c r="W136" s="18" t="s">
        <v>145</v>
      </c>
    </row>
    <row r="137" spans="1:23" s="50" customFormat="1" ht="12.75" customHeight="1" x14ac:dyDescent="0.25">
      <c r="A137" s="50">
        <v>4</v>
      </c>
      <c r="C137" s="128"/>
      <c r="D137" s="36"/>
      <c r="E137" s="49">
        <v>81.004000000000005</v>
      </c>
      <c r="F137" s="107" t="s">
        <v>78</v>
      </c>
      <c r="G137" s="107"/>
      <c r="H137" s="156"/>
      <c r="I137" s="8">
        <f t="shared" si="35"/>
        <v>115669571</v>
      </c>
      <c r="J137" s="8">
        <v>9639131</v>
      </c>
      <c r="K137" s="8">
        <v>9639131</v>
      </c>
      <c r="L137" s="8">
        <v>9639131</v>
      </c>
      <c r="M137" s="8">
        <v>9639131</v>
      </c>
      <c r="N137" s="8">
        <v>9639131</v>
      </c>
      <c r="O137" s="8">
        <v>9639131</v>
      </c>
      <c r="P137" s="8">
        <v>9639131</v>
      </c>
      <c r="Q137" s="8">
        <v>9639131</v>
      </c>
      <c r="R137" s="8">
        <v>9639131</v>
      </c>
      <c r="S137" s="8">
        <v>9639131</v>
      </c>
      <c r="T137" s="8">
        <v>9639131</v>
      </c>
      <c r="U137" s="8">
        <v>9639130</v>
      </c>
      <c r="V137" s="18" t="s">
        <v>101</v>
      </c>
      <c r="W137" s="18" t="s">
        <v>145</v>
      </c>
    </row>
    <row r="138" spans="1:23" s="50" customFormat="1" ht="12.75" customHeight="1" x14ac:dyDescent="0.25">
      <c r="A138" s="50">
        <v>3</v>
      </c>
      <c r="C138" s="128"/>
      <c r="D138" s="76"/>
      <c r="E138" s="49">
        <v>81.004999999999995</v>
      </c>
      <c r="F138" s="92" t="s">
        <v>115</v>
      </c>
      <c r="G138" s="92"/>
      <c r="H138" s="126"/>
      <c r="I138" s="8">
        <f t="shared" si="35"/>
        <v>1541904850</v>
      </c>
      <c r="J138" s="8">
        <v>186646518</v>
      </c>
      <c r="K138" s="8">
        <v>81671543</v>
      </c>
      <c r="L138" s="8">
        <v>81671543</v>
      </c>
      <c r="M138" s="8">
        <v>223059695</v>
      </c>
      <c r="N138" s="8">
        <v>81671543</v>
      </c>
      <c r="O138" s="8">
        <v>81671543</v>
      </c>
      <c r="P138" s="8">
        <v>238240785</v>
      </c>
      <c r="Q138" s="8">
        <v>81671543</v>
      </c>
      <c r="R138" s="8">
        <v>81671543</v>
      </c>
      <c r="S138" s="8">
        <v>240585508</v>
      </c>
      <c r="T138" s="8">
        <v>81671543</v>
      </c>
      <c r="U138" s="8">
        <v>81671543</v>
      </c>
      <c r="V138" s="18" t="s">
        <v>101</v>
      </c>
      <c r="W138" s="18" t="s">
        <v>145</v>
      </c>
    </row>
    <row r="139" spans="1:23" s="50" customFormat="1" ht="12.75" customHeight="1" x14ac:dyDescent="0.25">
      <c r="A139" s="50">
        <v>4</v>
      </c>
      <c r="C139" s="128"/>
      <c r="D139" s="36"/>
      <c r="E139" s="49">
        <v>81.006</v>
      </c>
      <c r="F139" s="107" t="s">
        <v>79</v>
      </c>
      <c r="G139" s="107"/>
      <c r="H139" s="156"/>
      <c r="I139" s="8">
        <f t="shared" si="35"/>
        <v>402530389</v>
      </c>
      <c r="J139" s="8">
        <v>33939301</v>
      </c>
      <c r="K139" s="8">
        <v>37577658</v>
      </c>
      <c r="L139" s="8">
        <v>32888940</v>
      </c>
      <c r="M139" s="8">
        <v>30143774</v>
      </c>
      <c r="N139" s="8">
        <v>35290079</v>
      </c>
      <c r="O139" s="8">
        <v>31995089</v>
      </c>
      <c r="P139" s="8">
        <v>33607796</v>
      </c>
      <c r="Q139" s="8">
        <v>33374832</v>
      </c>
      <c r="R139" s="8">
        <v>32200476</v>
      </c>
      <c r="S139" s="8">
        <v>33787175</v>
      </c>
      <c r="T139" s="8">
        <v>32464310</v>
      </c>
      <c r="U139" s="8">
        <v>35260959</v>
      </c>
      <c r="V139" s="18" t="s">
        <v>101</v>
      </c>
      <c r="W139" s="18" t="s">
        <v>145</v>
      </c>
    </row>
    <row r="140" spans="1:23" s="50" customFormat="1" ht="12.75" customHeight="1" x14ac:dyDescent="0.25">
      <c r="A140" s="50">
        <v>4</v>
      </c>
      <c r="C140" s="128"/>
      <c r="D140" s="36"/>
      <c r="E140" s="49">
        <v>81.006999999999906</v>
      </c>
      <c r="F140" s="115" t="s">
        <v>190</v>
      </c>
      <c r="G140" s="115"/>
      <c r="H140" s="157"/>
      <c r="I140" s="8">
        <f t="shared" si="35"/>
        <v>816451254</v>
      </c>
      <c r="J140" s="8">
        <v>68071603</v>
      </c>
      <c r="K140" s="8">
        <v>72526549</v>
      </c>
      <c r="L140" s="8">
        <v>67553347</v>
      </c>
      <c r="M140" s="8">
        <v>63073348</v>
      </c>
      <c r="N140" s="8">
        <v>69542761</v>
      </c>
      <c r="O140" s="8">
        <v>65007341</v>
      </c>
      <c r="P140" s="8">
        <v>67261343</v>
      </c>
      <c r="Q140" s="8">
        <v>67472554</v>
      </c>
      <c r="R140" s="8">
        <v>68854447</v>
      </c>
      <c r="S140" s="8">
        <v>69846288</v>
      </c>
      <c r="T140" s="8">
        <v>67156406</v>
      </c>
      <c r="U140" s="8">
        <v>70085267</v>
      </c>
      <c r="V140" s="18" t="s">
        <v>101</v>
      </c>
      <c r="W140" s="18" t="s">
        <v>145</v>
      </c>
    </row>
    <row r="141" spans="1:23" s="50" customFormat="1" ht="12.75" customHeight="1" x14ac:dyDescent="0.25">
      <c r="A141" s="50">
        <v>3</v>
      </c>
      <c r="C141" s="128"/>
      <c r="D141" s="76"/>
      <c r="E141" s="49">
        <v>81.007999999999896</v>
      </c>
      <c r="F141" s="107" t="s">
        <v>275</v>
      </c>
      <c r="G141" s="107"/>
      <c r="H141" s="156"/>
      <c r="I141" s="8">
        <f t="shared" si="35"/>
        <v>87626273</v>
      </c>
      <c r="J141" s="8">
        <v>10057782</v>
      </c>
      <c r="K141" s="8">
        <v>6348748</v>
      </c>
      <c r="L141" s="8">
        <v>8498814</v>
      </c>
      <c r="M141" s="8">
        <v>4068474</v>
      </c>
      <c r="N141" s="8">
        <v>8889238</v>
      </c>
      <c r="O141" s="8">
        <v>5562685</v>
      </c>
      <c r="P141" s="8">
        <v>11291226</v>
      </c>
      <c r="Q141" s="8">
        <v>4635347</v>
      </c>
      <c r="R141" s="8">
        <v>8630491</v>
      </c>
      <c r="S141" s="8">
        <v>4661832</v>
      </c>
      <c r="T141" s="8">
        <v>9377373</v>
      </c>
      <c r="U141" s="8">
        <v>5604263</v>
      </c>
      <c r="V141" s="18" t="s">
        <v>101</v>
      </c>
      <c r="W141" s="18" t="s">
        <v>145</v>
      </c>
    </row>
    <row r="142" spans="1:23" s="50" customFormat="1" ht="27.75" customHeight="1" x14ac:dyDescent="0.25">
      <c r="A142" s="50">
        <v>3</v>
      </c>
      <c r="C142" s="128"/>
      <c r="D142" s="76"/>
      <c r="E142" s="49">
        <v>81.008999999999901</v>
      </c>
      <c r="F142" s="108" t="s">
        <v>192</v>
      </c>
      <c r="G142" s="108"/>
      <c r="H142" s="158"/>
      <c r="I142" s="8">
        <f t="shared" si="35"/>
        <v>3131917242</v>
      </c>
      <c r="J142" s="8">
        <v>225554279</v>
      </c>
      <c r="K142" s="8">
        <v>362038439</v>
      </c>
      <c r="L142" s="8">
        <v>190848803</v>
      </c>
      <c r="M142" s="8">
        <v>261342311</v>
      </c>
      <c r="N142" s="8">
        <v>192976389</v>
      </c>
      <c r="O142" s="8">
        <v>242152871</v>
      </c>
      <c r="P142" s="8">
        <v>270359997</v>
      </c>
      <c r="Q142" s="8">
        <v>295918028</v>
      </c>
      <c r="R142" s="8">
        <v>288714519</v>
      </c>
      <c r="S142" s="8">
        <v>229925211</v>
      </c>
      <c r="T142" s="8">
        <v>276063114</v>
      </c>
      <c r="U142" s="8">
        <v>296023281</v>
      </c>
      <c r="V142" s="18" t="s">
        <v>101</v>
      </c>
      <c r="W142" s="18" t="s">
        <v>145</v>
      </c>
    </row>
    <row r="143" spans="1:23" s="50" customFormat="1" ht="12.75" customHeight="1" x14ac:dyDescent="0.25">
      <c r="A143" s="50">
        <v>3</v>
      </c>
      <c r="C143" s="128"/>
      <c r="D143" s="76"/>
      <c r="E143" s="70" t="s">
        <v>279</v>
      </c>
      <c r="F143" s="107" t="s">
        <v>116</v>
      </c>
      <c r="G143" s="107"/>
      <c r="H143" s="156"/>
      <c r="I143" s="8">
        <f t="shared" si="35"/>
        <v>46059498</v>
      </c>
      <c r="J143" s="8">
        <v>4052429</v>
      </c>
      <c r="K143" s="8">
        <v>3952167</v>
      </c>
      <c r="L143" s="8">
        <v>3496708</v>
      </c>
      <c r="M143" s="8">
        <v>3828009</v>
      </c>
      <c r="N143" s="8">
        <v>3745568</v>
      </c>
      <c r="O143" s="8">
        <v>3946019</v>
      </c>
      <c r="P143" s="8">
        <v>3734641</v>
      </c>
      <c r="Q143" s="8">
        <v>3939866</v>
      </c>
      <c r="R143" s="8">
        <v>3978451</v>
      </c>
      <c r="S143" s="8">
        <v>3828762</v>
      </c>
      <c r="T143" s="8">
        <v>3855393</v>
      </c>
      <c r="U143" s="8">
        <v>3701485</v>
      </c>
      <c r="V143" s="18" t="s">
        <v>101</v>
      </c>
      <c r="W143" s="18" t="s">
        <v>145</v>
      </c>
    </row>
    <row r="144" spans="1:23" ht="15" customHeight="1" x14ac:dyDescent="0.25">
      <c r="A144" s="50">
        <v>2</v>
      </c>
      <c r="B144" s="50"/>
      <c r="C144" s="127"/>
      <c r="D144" s="35">
        <v>82</v>
      </c>
      <c r="E144" s="116" t="s">
        <v>80</v>
      </c>
      <c r="F144" s="116"/>
      <c r="G144" s="116"/>
      <c r="H144" s="133"/>
      <c r="I144" s="6">
        <f t="shared" si="35"/>
        <v>35663331592</v>
      </c>
      <c r="J144" s="6">
        <f>SUM(J145,J150:J151,J154:J155,J159,J162:J163)</f>
        <v>3734164495</v>
      </c>
      <c r="K144" s="6">
        <f t="shared" ref="K144:U144" si="36">SUM(K145,K150:K151,K154:K155,K159,K162:K163)</f>
        <v>2859980057</v>
      </c>
      <c r="L144" s="6">
        <f t="shared" si="36"/>
        <v>2970480072</v>
      </c>
      <c r="M144" s="6">
        <f t="shared" si="36"/>
        <v>2664130367</v>
      </c>
      <c r="N144" s="6">
        <f t="shared" si="36"/>
        <v>3373289980</v>
      </c>
      <c r="O144" s="6">
        <f t="shared" si="36"/>
        <v>2855123083</v>
      </c>
      <c r="P144" s="6">
        <f t="shared" si="36"/>
        <v>3203237295</v>
      </c>
      <c r="Q144" s="6">
        <f t="shared" si="36"/>
        <v>2556999812</v>
      </c>
      <c r="R144" s="6">
        <f t="shared" si="36"/>
        <v>2857579537</v>
      </c>
      <c r="S144" s="6">
        <f t="shared" si="36"/>
        <v>2989046082</v>
      </c>
      <c r="T144" s="6">
        <f t="shared" si="36"/>
        <v>2437267063</v>
      </c>
      <c r="U144" s="7">
        <f t="shared" si="36"/>
        <v>3162033749</v>
      </c>
      <c r="V144" s="21" t="s">
        <v>101</v>
      </c>
      <c r="W144" s="21" t="s">
        <v>146</v>
      </c>
    </row>
    <row r="145" spans="1:23" s="50" customFormat="1" ht="12.75" x14ac:dyDescent="0.25">
      <c r="A145" s="50">
        <v>3</v>
      </c>
      <c r="C145" s="128"/>
      <c r="D145" s="76"/>
      <c r="E145" s="79">
        <v>82.001000000000005</v>
      </c>
      <c r="F145" s="80" t="s">
        <v>81</v>
      </c>
      <c r="G145" s="80"/>
      <c r="H145" s="129"/>
      <c r="I145" s="8">
        <f t="shared" si="35"/>
        <v>17263445446</v>
      </c>
      <c r="J145" s="8">
        <f>SUM(J146:J149)</f>
        <v>1641268622</v>
      </c>
      <c r="K145" s="8">
        <f t="shared" ref="K145:U145" si="37">SUM(K146:K149)</f>
        <v>1252366422</v>
      </c>
      <c r="L145" s="8">
        <f t="shared" si="37"/>
        <v>1294923042</v>
      </c>
      <c r="M145" s="8">
        <f t="shared" si="37"/>
        <v>1086621376</v>
      </c>
      <c r="N145" s="8">
        <f t="shared" si="37"/>
        <v>1769387295</v>
      </c>
      <c r="O145" s="8">
        <f t="shared" si="37"/>
        <v>1275912611</v>
      </c>
      <c r="P145" s="8">
        <f t="shared" si="37"/>
        <v>1662866933</v>
      </c>
      <c r="Q145" s="8">
        <f t="shared" si="37"/>
        <v>1027468399</v>
      </c>
      <c r="R145" s="8">
        <f t="shared" si="37"/>
        <v>1321465704</v>
      </c>
      <c r="S145" s="8">
        <f t="shared" si="37"/>
        <v>1391906163</v>
      </c>
      <c r="T145" s="8">
        <f t="shared" si="37"/>
        <v>1395430390</v>
      </c>
      <c r="U145" s="9">
        <f t="shared" si="37"/>
        <v>2143828489</v>
      </c>
      <c r="V145" s="18" t="s">
        <v>101</v>
      </c>
      <c r="W145" s="18" t="s">
        <v>146</v>
      </c>
    </row>
    <row r="146" spans="1:23" s="50" customFormat="1" ht="12.75" hidden="1" customHeight="1" x14ac:dyDescent="0.25">
      <c r="A146" s="50">
        <v>4</v>
      </c>
      <c r="C146" s="128"/>
      <c r="D146" s="36"/>
      <c r="E146" s="65"/>
      <c r="F146" s="54" t="s">
        <v>261</v>
      </c>
      <c r="G146" s="102" t="s">
        <v>119</v>
      </c>
      <c r="H146" s="159"/>
      <c r="I146" s="10">
        <f t="shared" si="35"/>
        <v>15142166614</v>
      </c>
      <c r="J146" s="10">
        <v>1393089575</v>
      </c>
      <c r="K146" s="10">
        <v>1090834320</v>
      </c>
      <c r="L146" s="10">
        <v>1133390940</v>
      </c>
      <c r="M146" s="10">
        <v>925089274</v>
      </c>
      <c r="N146" s="10">
        <v>1607855193</v>
      </c>
      <c r="O146" s="10">
        <v>1114380509</v>
      </c>
      <c r="P146" s="10">
        <v>1472535696</v>
      </c>
      <c r="Q146" s="10">
        <v>894735432</v>
      </c>
      <c r="R146" s="10">
        <v>1159933602</v>
      </c>
      <c r="S146" s="10">
        <v>1230374061</v>
      </c>
      <c r="T146" s="10">
        <v>1233898288</v>
      </c>
      <c r="U146" s="10">
        <v>1886049724</v>
      </c>
      <c r="V146" s="25" t="s">
        <v>101</v>
      </c>
      <c r="W146" s="25" t="s">
        <v>146</v>
      </c>
    </row>
    <row r="147" spans="1:23" s="50" customFormat="1" ht="12.75" hidden="1" customHeight="1" x14ac:dyDescent="0.25">
      <c r="A147" s="50">
        <v>4</v>
      </c>
      <c r="C147" s="128"/>
      <c r="D147" s="36"/>
      <c r="E147" s="65"/>
      <c r="F147" s="54" t="s">
        <v>262</v>
      </c>
      <c r="G147" s="102" t="s">
        <v>121</v>
      </c>
      <c r="H147" s="159"/>
      <c r="I147" s="10">
        <f t="shared" si="35"/>
        <v>873573759</v>
      </c>
      <c r="J147" s="10">
        <v>143995674</v>
      </c>
      <c r="K147" s="10">
        <v>57598270</v>
      </c>
      <c r="L147" s="10">
        <v>57598270</v>
      </c>
      <c r="M147" s="10">
        <v>57598270</v>
      </c>
      <c r="N147" s="10">
        <v>57598270</v>
      </c>
      <c r="O147" s="10">
        <v>57598270</v>
      </c>
      <c r="P147" s="10">
        <v>86397405</v>
      </c>
      <c r="Q147" s="10">
        <v>28799135</v>
      </c>
      <c r="R147" s="10">
        <v>57598270</v>
      </c>
      <c r="S147" s="10">
        <v>57598270</v>
      </c>
      <c r="T147" s="10">
        <v>57598270</v>
      </c>
      <c r="U147" s="10">
        <v>153595385</v>
      </c>
      <c r="V147" s="25" t="s">
        <v>101</v>
      </c>
      <c r="W147" s="25" t="s">
        <v>146</v>
      </c>
    </row>
    <row r="148" spans="1:23" s="50" customFormat="1" ht="12.75" hidden="1" customHeight="1" x14ac:dyDescent="0.25">
      <c r="A148" s="50">
        <v>4</v>
      </c>
      <c r="C148" s="128"/>
      <c r="D148" s="36"/>
      <c r="E148" s="65"/>
      <c r="F148" s="54" t="s">
        <v>263</v>
      </c>
      <c r="G148" s="102" t="s">
        <v>122</v>
      </c>
      <c r="H148" s="159"/>
      <c r="I148" s="10">
        <f t="shared" si="35"/>
        <v>659804492</v>
      </c>
      <c r="J148" s="10">
        <v>55093675</v>
      </c>
      <c r="K148" s="10">
        <v>54961714</v>
      </c>
      <c r="L148" s="10">
        <v>54961714</v>
      </c>
      <c r="M148" s="10">
        <v>54961714</v>
      </c>
      <c r="N148" s="10">
        <v>54961714</v>
      </c>
      <c r="O148" s="10">
        <v>54961714</v>
      </c>
      <c r="P148" s="10">
        <v>54961714</v>
      </c>
      <c r="Q148" s="10">
        <v>54961714</v>
      </c>
      <c r="R148" s="10">
        <v>54961714</v>
      </c>
      <c r="S148" s="10">
        <v>54961714</v>
      </c>
      <c r="T148" s="10">
        <v>54961714</v>
      </c>
      <c r="U148" s="10">
        <v>55093677</v>
      </c>
      <c r="V148" s="25" t="s">
        <v>101</v>
      </c>
      <c r="W148" s="25" t="s">
        <v>146</v>
      </c>
    </row>
    <row r="149" spans="1:23" s="50" customFormat="1" ht="12.75" hidden="1" customHeight="1" x14ac:dyDescent="0.25">
      <c r="A149" s="50">
        <v>4</v>
      </c>
      <c r="C149" s="128"/>
      <c r="D149" s="36"/>
      <c r="E149" s="65"/>
      <c r="F149" s="54" t="s">
        <v>264</v>
      </c>
      <c r="G149" s="102" t="s">
        <v>120</v>
      </c>
      <c r="H149" s="159"/>
      <c r="I149" s="10">
        <f t="shared" si="35"/>
        <v>587900581</v>
      </c>
      <c r="J149" s="10">
        <v>49089698</v>
      </c>
      <c r="K149" s="10">
        <v>48972118</v>
      </c>
      <c r="L149" s="10">
        <v>48972118</v>
      </c>
      <c r="M149" s="10">
        <v>48972118</v>
      </c>
      <c r="N149" s="10">
        <v>48972118</v>
      </c>
      <c r="O149" s="10">
        <v>48972118</v>
      </c>
      <c r="P149" s="10">
        <v>48972118</v>
      </c>
      <c r="Q149" s="10">
        <v>48972118</v>
      </c>
      <c r="R149" s="10">
        <v>48972118</v>
      </c>
      <c r="S149" s="10">
        <v>48972118</v>
      </c>
      <c r="T149" s="10">
        <v>48972118</v>
      </c>
      <c r="U149" s="10">
        <v>49089703</v>
      </c>
      <c r="V149" s="25" t="s">
        <v>101</v>
      </c>
      <c r="W149" s="25" t="s">
        <v>146</v>
      </c>
    </row>
    <row r="150" spans="1:23" s="50" customFormat="1" ht="16.5" customHeight="1" x14ac:dyDescent="0.25">
      <c r="A150" s="50">
        <v>3</v>
      </c>
      <c r="C150" s="128"/>
      <c r="D150" s="76"/>
      <c r="E150" s="79">
        <v>82.001999999999995</v>
      </c>
      <c r="F150" s="80" t="s">
        <v>82</v>
      </c>
      <c r="G150" s="80"/>
      <c r="H150" s="129"/>
      <c r="I150" s="8">
        <f t="shared" si="35"/>
        <v>3805353197</v>
      </c>
      <c r="J150" s="8">
        <v>767438552</v>
      </c>
      <c r="K150" s="8">
        <v>288880802</v>
      </c>
      <c r="L150" s="8">
        <v>356936000</v>
      </c>
      <c r="M150" s="8">
        <v>260377147</v>
      </c>
      <c r="N150" s="8">
        <v>286026965</v>
      </c>
      <c r="O150" s="8">
        <v>262121911</v>
      </c>
      <c r="P150" s="8">
        <v>222545277</v>
      </c>
      <c r="Q150" s="8">
        <v>213570171</v>
      </c>
      <c r="R150" s="8">
        <v>219511707</v>
      </c>
      <c r="S150" s="8">
        <v>279774491</v>
      </c>
      <c r="T150" s="8">
        <v>337206964</v>
      </c>
      <c r="U150" s="8">
        <v>310963210</v>
      </c>
      <c r="V150" s="18" t="s">
        <v>101</v>
      </c>
      <c r="W150" s="18" t="s">
        <v>146</v>
      </c>
    </row>
    <row r="151" spans="1:23" s="50" customFormat="1" ht="12.75" x14ac:dyDescent="0.25">
      <c r="A151" s="50">
        <v>3</v>
      </c>
      <c r="C151" s="128"/>
      <c r="D151" s="76"/>
      <c r="E151" s="79">
        <v>82.003</v>
      </c>
      <c r="F151" s="80" t="s">
        <v>83</v>
      </c>
      <c r="G151" s="80"/>
      <c r="H151" s="129"/>
      <c r="I151" s="8">
        <f t="shared" si="35"/>
        <v>5929607799</v>
      </c>
      <c r="J151" s="8">
        <f>SUM(J152:J153)</f>
        <v>592960781</v>
      </c>
      <c r="K151" s="8">
        <f>SUM(K152:K153)</f>
        <v>592960781</v>
      </c>
      <c r="L151" s="8">
        <f t="shared" ref="L151:U151" si="38">SUM(L152:L153)</f>
        <v>592960781</v>
      </c>
      <c r="M151" s="8">
        <f t="shared" si="38"/>
        <v>592960781</v>
      </c>
      <c r="N151" s="8">
        <f t="shared" si="38"/>
        <v>592960781</v>
      </c>
      <c r="O151" s="8">
        <f t="shared" si="38"/>
        <v>592960781</v>
      </c>
      <c r="P151" s="8">
        <f t="shared" si="38"/>
        <v>592960781</v>
      </c>
      <c r="Q151" s="8">
        <f t="shared" si="38"/>
        <v>592960781</v>
      </c>
      <c r="R151" s="8">
        <f t="shared" si="38"/>
        <v>592960781</v>
      </c>
      <c r="S151" s="8">
        <f t="shared" si="38"/>
        <v>592960770</v>
      </c>
      <c r="T151" s="8">
        <f t="shared" si="38"/>
        <v>0</v>
      </c>
      <c r="U151" s="9">
        <f t="shared" si="38"/>
        <v>0</v>
      </c>
      <c r="V151" s="23" t="s">
        <v>101</v>
      </c>
      <c r="W151" s="23" t="s">
        <v>146</v>
      </c>
    </row>
    <row r="152" spans="1:23" hidden="1" x14ac:dyDescent="0.25">
      <c r="A152" s="50">
        <v>4</v>
      </c>
      <c r="B152" s="50"/>
      <c r="C152" s="141"/>
      <c r="D152" s="36"/>
      <c r="E152" s="53"/>
      <c r="F152" s="54" t="s">
        <v>265</v>
      </c>
      <c r="G152" s="102" t="s">
        <v>137</v>
      </c>
      <c r="H152" s="159"/>
      <c r="I152" s="10">
        <f t="shared" si="35"/>
        <v>718754547</v>
      </c>
      <c r="J152" s="10">
        <v>71875455</v>
      </c>
      <c r="K152" s="10">
        <v>71875455</v>
      </c>
      <c r="L152" s="10">
        <v>71875455</v>
      </c>
      <c r="M152" s="10">
        <v>71875455</v>
      </c>
      <c r="N152" s="10">
        <v>71875455</v>
      </c>
      <c r="O152" s="10">
        <v>71875455</v>
      </c>
      <c r="P152" s="10">
        <v>71875455</v>
      </c>
      <c r="Q152" s="10">
        <v>71875455</v>
      </c>
      <c r="R152" s="10">
        <v>71875455</v>
      </c>
      <c r="S152" s="10">
        <v>71875452</v>
      </c>
      <c r="T152" s="10">
        <v>0</v>
      </c>
      <c r="U152" s="10">
        <v>0</v>
      </c>
      <c r="V152" s="25" t="s">
        <v>101</v>
      </c>
      <c r="W152" s="25" t="s">
        <v>146</v>
      </c>
    </row>
    <row r="153" spans="1:23" hidden="1" x14ac:dyDescent="0.25">
      <c r="A153" s="50">
        <v>4</v>
      </c>
      <c r="B153" s="50"/>
      <c r="C153" s="141"/>
      <c r="D153" s="36"/>
      <c r="E153" s="53"/>
      <c r="F153" s="54" t="s">
        <v>266</v>
      </c>
      <c r="G153" s="102" t="s">
        <v>84</v>
      </c>
      <c r="H153" s="159"/>
      <c r="I153" s="10">
        <f t="shared" si="35"/>
        <v>5210853252</v>
      </c>
      <c r="J153" s="10">
        <v>521085326</v>
      </c>
      <c r="K153" s="10">
        <v>521085326</v>
      </c>
      <c r="L153" s="10">
        <v>521085326</v>
      </c>
      <c r="M153" s="10">
        <v>521085326</v>
      </c>
      <c r="N153" s="10">
        <v>521085326</v>
      </c>
      <c r="O153" s="10">
        <v>521085326</v>
      </c>
      <c r="P153" s="10">
        <v>521085326</v>
      </c>
      <c r="Q153" s="10">
        <v>521085326</v>
      </c>
      <c r="R153" s="10">
        <v>521085326</v>
      </c>
      <c r="S153" s="10">
        <v>521085318</v>
      </c>
      <c r="T153" s="10">
        <v>0</v>
      </c>
      <c r="U153" s="10">
        <v>0</v>
      </c>
      <c r="V153" s="25" t="s">
        <v>101</v>
      </c>
      <c r="W153" s="25" t="s">
        <v>146</v>
      </c>
    </row>
    <row r="154" spans="1:23" s="50" customFormat="1" ht="26.25" customHeight="1" x14ac:dyDescent="0.25">
      <c r="A154" s="50">
        <v>3</v>
      </c>
      <c r="C154" s="128"/>
      <c r="D154" s="76"/>
      <c r="E154" s="79">
        <v>82.004000000000005</v>
      </c>
      <c r="F154" s="80" t="s">
        <v>155</v>
      </c>
      <c r="G154" s="80"/>
      <c r="H154" s="129"/>
      <c r="I154" s="8">
        <f t="shared" si="35"/>
        <v>4210785357</v>
      </c>
      <c r="J154" s="8">
        <v>350898779</v>
      </c>
      <c r="K154" s="8">
        <v>350898779</v>
      </c>
      <c r="L154" s="8">
        <v>350898779</v>
      </c>
      <c r="M154" s="8">
        <v>350898779</v>
      </c>
      <c r="N154" s="8">
        <v>350898779</v>
      </c>
      <c r="O154" s="8">
        <v>350898779</v>
      </c>
      <c r="P154" s="8">
        <v>350898779</v>
      </c>
      <c r="Q154" s="8">
        <v>350898779</v>
      </c>
      <c r="R154" s="8">
        <v>350898779</v>
      </c>
      <c r="S154" s="8">
        <v>350898779</v>
      </c>
      <c r="T154" s="8">
        <v>350898779</v>
      </c>
      <c r="U154" s="8">
        <v>350898788</v>
      </c>
      <c r="V154" s="18" t="s">
        <v>101</v>
      </c>
      <c r="W154" s="18" t="s">
        <v>146</v>
      </c>
    </row>
    <row r="155" spans="1:23" s="50" customFormat="1" ht="12.75" x14ac:dyDescent="0.25">
      <c r="A155" s="50">
        <v>3</v>
      </c>
      <c r="C155" s="128"/>
      <c r="D155" s="76"/>
      <c r="E155" s="79">
        <v>82.004999999999995</v>
      </c>
      <c r="F155" s="80" t="s">
        <v>85</v>
      </c>
      <c r="G155" s="80"/>
      <c r="H155" s="129"/>
      <c r="I155" s="8">
        <f t="shared" si="35"/>
        <v>1438767159</v>
      </c>
      <c r="J155" s="8">
        <f>SUM(J156:J158)</f>
        <v>119897264</v>
      </c>
      <c r="K155" s="8">
        <f>SUM(K156:K158)</f>
        <v>119897264</v>
      </c>
      <c r="L155" s="8">
        <f t="shared" ref="L155:U155" si="39">SUM(L156:L158)</f>
        <v>119897264</v>
      </c>
      <c r="M155" s="8">
        <f t="shared" si="39"/>
        <v>119897264</v>
      </c>
      <c r="N155" s="8">
        <f t="shared" si="39"/>
        <v>119897264</v>
      </c>
      <c r="O155" s="8">
        <f t="shared" si="39"/>
        <v>119897264</v>
      </c>
      <c r="P155" s="8">
        <f t="shared" si="39"/>
        <v>119897264</v>
      </c>
      <c r="Q155" s="8">
        <f t="shared" si="39"/>
        <v>119897264</v>
      </c>
      <c r="R155" s="8">
        <f t="shared" si="39"/>
        <v>119897264</v>
      </c>
      <c r="S155" s="8">
        <f t="shared" si="39"/>
        <v>119897264</v>
      </c>
      <c r="T155" s="8">
        <f t="shared" si="39"/>
        <v>119897264</v>
      </c>
      <c r="U155" s="9">
        <f t="shared" si="39"/>
        <v>119897255</v>
      </c>
      <c r="V155" s="23" t="s">
        <v>101</v>
      </c>
      <c r="W155" s="23" t="s">
        <v>146</v>
      </c>
    </row>
    <row r="156" spans="1:23" ht="12" hidden="1" customHeight="1" x14ac:dyDescent="0.25">
      <c r="A156" s="50">
        <v>4</v>
      </c>
      <c r="B156" s="50"/>
      <c r="C156" s="141"/>
      <c r="D156" s="36"/>
      <c r="E156" s="53"/>
      <c r="F156" s="54" t="s">
        <v>267</v>
      </c>
      <c r="G156" s="102" t="s">
        <v>86</v>
      </c>
      <c r="H156" s="159"/>
      <c r="I156" s="10">
        <f t="shared" si="35"/>
        <v>723852966</v>
      </c>
      <c r="J156" s="10">
        <v>60321081</v>
      </c>
      <c r="K156" s="10">
        <v>60321081</v>
      </c>
      <c r="L156" s="10">
        <v>60321081</v>
      </c>
      <c r="M156" s="10">
        <v>60321081</v>
      </c>
      <c r="N156" s="10">
        <v>60321081</v>
      </c>
      <c r="O156" s="10">
        <v>60321081</v>
      </c>
      <c r="P156" s="10">
        <v>60321081</v>
      </c>
      <c r="Q156" s="10">
        <v>60321081</v>
      </c>
      <c r="R156" s="10">
        <v>60321081</v>
      </c>
      <c r="S156" s="10">
        <v>60321081</v>
      </c>
      <c r="T156" s="10">
        <v>60321081</v>
      </c>
      <c r="U156" s="10">
        <v>60321075</v>
      </c>
      <c r="V156" s="25" t="s">
        <v>101</v>
      </c>
      <c r="W156" s="25" t="s">
        <v>146</v>
      </c>
    </row>
    <row r="157" spans="1:23" ht="12" hidden="1" customHeight="1" x14ac:dyDescent="0.25">
      <c r="A157" s="50">
        <v>4</v>
      </c>
      <c r="B157" s="50"/>
      <c r="C157" s="141"/>
      <c r="D157" s="36"/>
      <c r="E157" s="53"/>
      <c r="F157" s="54" t="s">
        <v>268</v>
      </c>
      <c r="G157" s="102" t="s">
        <v>87</v>
      </c>
      <c r="H157" s="159"/>
      <c r="I157" s="10">
        <f t="shared" si="35"/>
        <v>451018028</v>
      </c>
      <c r="J157" s="10">
        <v>37584836</v>
      </c>
      <c r="K157" s="10">
        <v>37584836</v>
      </c>
      <c r="L157" s="10">
        <v>37584836</v>
      </c>
      <c r="M157" s="10">
        <v>37584836</v>
      </c>
      <c r="N157" s="10">
        <v>37584836</v>
      </c>
      <c r="O157" s="10">
        <v>37584836</v>
      </c>
      <c r="P157" s="10">
        <v>37584836</v>
      </c>
      <c r="Q157" s="10">
        <v>37584836</v>
      </c>
      <c r="R157" s="10">
        <v>37584836</v>
      </c>
      <c r="S157" s="10">
        <v>37584836</v>
      </c>
      <c r="T157" s="10">
        <v>37584836</v>
      </c>
      <c r="U157" s="10">
        <v>37584832</v>
      </c>
      <c r="V157" s="25" t="s">
        <v>101</v>
      </c>
      <c r="W157" s="25" t="s">
        <v>146</v>
      </c>
    </row>
    <row r="158" spans="1:23" hidden="1" x14ac:dyDescent="0.25">
      <c r="A158" s="50">
        <v>4</v>
      </c>
      <c r="B158" s="50"/>
      <c r="C158" s="141"/>
      <c r="D158" s="36"/>
      <c r="E158" s="53"/>
      <c r="F158" s="54" t="s">
        <v>269</v>
      </c>
      <c r="G158" s="102" t="s">
        <v>138</v>
      </c>
      <c r="H158" s="159"/>
      <c r="I158" s="10">
        <f t="shared" si="35"/>
        <v>263896165</v>
      </c>
      <c r="J158" s="10">
        <v>21991347</v>
      </c>
      <c r="K158" s="10">
        <v>21991347</v>
      </c>
      <c r="L158" s="10">
        <v>21991347</v>
      </c>
      <c r="M158" s="10">
        <v>21991347</v>
      </c>
      <c r="N158" s="10">
        <v>21991347</v>
      </c>
      <c r="O158" s="10">
        <v>21991347</v>
      </c>
      <c r="P158" s="10">
        <v>21991347</v>
      </c>
      <c r="Q158" s="10">
        <v>21991347</v>
      </c>
      <c r="R158" s="10">
        <v>21991347</v>
      </c>
      <c r="S158" s="10">
        <v>21991347</v>
      </c>
      <c r="T158" s="10">
        <v>21991347</v>
      </c>
      <c r="U158" s="10">
        <v>21991348</v>
      </c>
      <c r="V158" s="25" t="s">
        <v>101</v>
      </c>
      <c r="W158" s="25" t="s">
        <v>146</v>
      </c>
    </row>
    <row r="159" spans="1:23" s="50" customFormat="1" ht="12.75" x14ac:dyDescent="0.25">
      <c r="A159" s="50">
        <v>3</v>
      </c>
      <c r="C159" s="128"/>
      <c r="D159" s="76"/>
      <c r="E159" s="79">
        <v>82.006</v>
      </c>
      <c r="F159" s="80" t="s">
        <v>88</v>
      </c>
      <c r="G159" s="80"/>
      <c r="H159" s="129"/>
      <c r="I159" s="8">
        <f t="shared" si="35"/>
        <v>276057530</v>
      </c>
      <c r="J159" s="8">
        <f>SUM(J160:J161)</f>
        <v>29068683</v>
      </c>
      <c r="K159" s="8">
        <f>SUM(K160:K161)</f>
        <v>22344195</v>
      </c>
      <c r="L159" s="8">
        <f t="shared" ref="L159:U159" si="40">SUM(L160:L161)</f>
        <v>22232392</v>
      </c>
      <c r="M159" s="8">
        <f t="shared" si="40"/>
        <v>20743206</v>
      </c>
      <c r="N159" s="8">
        <f t="shared" si="40"/>
        <v>21487082</v>
      </c>
      <c r="O159" s="8">
        <f t="shared" si="40"/>
        <v>20699923</v>
      </c>
      <c r="P159" s="8">
        <f t="shared" si="40"/>
        <v>21436447</v>
      </c>
      <c r="Q159" s="8">
        <f t="shared" si="40"/>
        <v>19572604</v>
      </c>
      <c r="R159" s="8">
        <f t="shared" si="40"/>
        <v>20213488</v>
      </c>
      <c r="S159" s="8">
        <f t="shared" si="40"/>
        <v>20976800</v>
      </c>
      <c r="T159" s="8">
        <f t="shared" si="40"/>
        <v>27335184</v>
      </c>
      <c r="U159" s="9">
        <f t="shared" si="40"/>
        <v>29947526</v>
      </c>
      <c r="V159" s="23" t="s">
        <v>101</v>
      </c>
      <c r="W159" s="23" t="s">
        <v>146</v>
      </c>
    </row>
    <row r="160" spans="1:23" ht="13.5" hidden="1" customHeight="1" x14ac:dyDescent="0.25">
      <c r="A160" s="50">
        <v>4</v>
      </c>
      <c r="B160" s="50"/>
      <c r="C160" s="141"/>
      <c r="D160" s="36"/>
      <c r="E160" s="53"/>
      <c r="F160" s="54" t="s">
        <v>270</v>
      </c>
      <c r="G160" s="102" t="s">
        <v>89</v>
      </c>
      <c r="H160" s="159"/>
      <c r="I160" s="10">
        <f t="shared" si="35"/>
        <v>151398238</v>
      </c>
      <c r="J160" s="10">
        <v>16107048</v>
      </c>
      <c r="K160" s="10">
        <v>11292314</v>
      </c>
      <c r="L160" s="10">
        <v>11292314</v>
      </c>
      <c r="M160" s="10">
        <v>11292314</v>
      </c>
      <c r="N160" s="10">
        <v>11292314</v>
      </c>
      <c r="O160" s="10">
        <v>11292314</v>
      </c>
      <c r="P160" s="10">
        <v>10754584</v>
      </c>
      <c r="Q160" s="10">
        <v>10877778</v>
      </c>
      <c r="R160" s="10">
        <v>10754584</v>
      </c>
      <c r="S160" s="10">
        <v>10754584</v>
      </c>
      <c r="T160" s="10">
        <v>16647231</v>
      </c>
      <c r="U160" s="10">
        <v>19040859</v>
      </c>
      <c r="V160" s="25" t="s">
        <v>101</v>
      </c>
      <c r="W160" s="25" t="s">
        <v>146</v>
      </c>
    </row>
    <row r="161" spans="1:23" ht="13.5" hidden="1" customHeight="1" x14ac:dyDescent="0.25">
      <c r="A161" s="50">
        <v>4</v>
      </c>
      <c r="B161" s="50"/>
      <c r="C161" s="141"/>
      <c r="D161" s="36"/>
      <c r="E161" s="53"/>
      <c r="F161" s="54" t="s">
        <v>271</v>
      </c>
      <c r="G161" s="102" t="s">
        <v>90</v>
      </c>
      <c r="H161" s="159"/>
      <c r="I161" s="10">
        <f t="shared" si="35"/>
        <v>124659292</v>
      </c>
      <c r="J161" s="10">
        <v>12961635</v>
      </c>
      <c r="K161" s="10">
        <v>11051881</v>
      </c>
      <c r="L161" s="10">
        <v>10940078</v>
      </c>
      <c r="M161" s="10">
        <v>9450892</v>
      </c>
      <c r="N161" s="10">
        <v>10194768</v>
      </c>
      <c r="O161" s="10">
        <v>9407609</v>
      </c>
      <c r="P161" s="10">
        <v>10681863</v>
      </c>
      <c r="Q161" s="10">
        <v>8694826</v>
      </c>
      <c r="R161" s="10">
        <v>9458904</v>
      </c>
      <c r="S161" s="10">
        <v>10222216</v>
      </c>
      <c r="T161" s="10">
        <v>10687953</v>
      </c>
      <c r="U161" s="10">
        <v>10906667</v>
      </c>
      <c r="V161" s="25" t="s">
        <v>101</v>
      </c>
      <c r="W161" s="25" t="s">
        <v>146</v>
      </c>
    </row>
    <row r="162" spans="1:23" s="50" customFormat="1" ht="30" customHeight="1" x14ac:dyDescent="0.25">
      <c r="A162" s="50">
        <v>3</v>
      </c>
      <c r="C162" s="128"/>
      <c r="D162" s="76"/>
      <c r="E162" s="79">
        <v>82.007000000000005</v>
      </c>
      <c r="F162" s="80" t="s">
        <v>91</v>
      </c>
      <c r="G162" s="80"/>
      <c r="H162" s="129"/>
      <c r="I162" s="8">
        <f t="shared" si="35"/>
        <v>261333321</v>
      </c>
      <c r="J162" s="8">
        <v>26133332</v>
      </c>
      <c r="K162" s="8">
        <v>26133332</v>
      </c>
      <c r="L162" s="8">
        <v>26133332</v>
      </c>
      <c r="M162" s="8">
        <v>26133332</v>
      </c>
      <c r="N162" s="8">
        <v>26133332</v>
      </c>
      <c r="O162" s="8">
        <v>26133332</v>
      </c>
      <c r="P162" s="8">
        <v>26133332</v>
      </c>
      <c r="Q162" s="8">
        <v>26133332</v>
      </c>
      <c r="R162" s="8">
        <v>26133332</v>
      </c>
      <c r="S162" s="8">
        <v>26133333</v>
      </c>
      <c r="T162" s="8">
        <v>0</v>
      </c>
      <c r="U162" s="8">
        <v>0</v>
      </c>
      <c r="V162" s="18" t="s">
        <v>101</v>
      </c>
      <c r="W162" s="18" t="s">
        <v>146</v>
      </c>
    </row>
    <row r="163" spans="1:23" s="50" customFormat="1" ht="12.75" x14ac:dyDescent="0.25">
      <c r="A163" s="50">
        <v>3</v>
      </c>
      <c r="C163" s="128"/>
      <c r="D163" s="76"/>
      <c r="E163" s="79">
        <v>82.007999999999996</v>
      </c>
      <c r="F163" s="80" t="s">
        <v>92</v>
      </c>
      <c r="G163" s="80"/>
      <c r="H163" s="129"/>
      <c r="I163" s="8">
        <f t="shared" si="35"/>
        <v>2477981783</v>
      </c>
      <c r="J163" s="8">
        <v>206498482</v>
      </c>
      <c r="K163" s="8">
        <v>206498482</v>
      </c>
      <c r="L163" s="8">
        <v>206498482</v>
      </c>
      <c r="M163" s="8">
        <v>206498482</v>
      </c>
      <c r="N163" s="8">
        <v>206498482</v>
      </c>
      <c r="O163" s="8">
        <v>206498482</v>
      </c>
      <c r="P163" s="8">
        <v>206498482</v>
      </c>
      <c r="Q163" s="8">
        <v>206498482</v>
      </c>
      <c r="R163" s="8">
        <v>206498482</v>
      </c>
      <c r="S163" s="8">
        <v>206498482</v>
      </c>
      <c r="T163" s="8">
        <v>206498482</v>
      </c>
      <c r="U163" s="8">
        <v>206498481</v>
      </c>
      <c r="V163" s="18" t="s">
        <v>101</v>
      </c>
      <c r="W163" s="18" t="s">
        <v>146</v>
      </c>
    </row>
    <row r="164" spans="1:23" x14ac:dyDescent="0.25">
      <c r="A164" s="50">
        <v>2</v>
      </c>
      <c r="B164" s="50"/>
      <c r="C164" s="127"/>
      <c r="D164" s="35">
        <v>83</v>
      </c>
      <c r="E164" s="91" t="s">
        <v>93</v>
      </c>
      <c r="F164" s="91"/>
      <c r="G164" s="91"/>
      <c r="H164" s="134"/>
      <c r="I164" s="6">
        <f t="shared" si="35"/>
        <v>8996753982</v>
      </c>
      <c r="J164" s="6">
        <f t="shared" ref="J164:U164" si="41">+J165+J172+J173+J174</f>
        <v>738896166</v>
      </c>
      <c r="K164" s="6">
        <f t="shared" si="41"/>
        <v>738896166</v>
      </c>
      <c r="L164" s="6">
        <f t="shared" si="41"/>
        <v>751896166</v>
      </c>
      <c r="M164" s="6">
        <f t="shared" si="41"/>
        <v>751896166</v>
      </c>
      <c r="N164" s="6">
        <f t="shared" si="41"/>
        <v>751896166</v>
      </c>
      <c r="O164" s="6">
        <f t="shared" si="41"/>
        <v>751896166</v>
      </c>
      <c r="P164" s="6">
        <f t="shared" si="41"/>
        <v>751896166</v>
      </c>
      <c r="Q164" s="6">
        <f t="shared" si="41"/>
        <v>751896166</v>
      </c>
      <c r="R164" s="6">
        <f t="shared" si="41"/>
        <v>751896166</v>
      </c>
      <c r="S164" s="6">
        <f t="shared" si="41"/>
        <v>751896166</v>
      </c>
      <c r="T164" s="6">
        <f t="shared" si="41"/>
        <v>751896166</v>
      </c>
      <c r="U164" s="6">
        <f t="shared" si="41"/>
        <v>751896156</v>
      </c>
      <c r="V164" s="21"/>
      <c r="W164" s="21" t="s">
        <v>146</v>
      </c>
    </row>
    <row r="165" spans="1:23" s="50" customFormat="1" ht="12.75" x14ac:dyDescent="0.25">
      <c r="A165" s="50">
        <v>3</v>
      </c>
      <c r="C165" s="128"/>
      <c r="D165" s="38"/>
      <c r="E165" s="78">
        <v>83.001000000000005</v>
      </c>
      <c r="F165" s="99" t="s">
        <v>102</v>
      </c>
      <c r="G165" s="99"/>
      <c r="H165" s="136"/>
      <c r="I165" s="8">
        <f t="shared" si="35"/>
        <v>8996753982</v>
      </c>
      <c r="J165" s="8">
        <f>+J166+J167+J168+J169+J170+J171</f>
        <v>738896166</v>
      </c>
      <c r="K165" s="8">
        <f t="shared" ref="K165:U165" si="42">+K166+K167+K168+K169+K170+K171</f>
        <v>738896166</v>
      </c>
      <c r="L165" s="8">
        <f t="shared" si="42"/>
        <v>751896166</v>
      </c>
      <c r="M165" s="8">
        <f t="shared" si="42"/>
        <v>751896166</v>
      </c>
      <c r="N165" s="8">
        <f t="shared" si="42"/>
        <v>751896166</v>
      </c>
      <c r="O165" s="8">
        <f t="shared" si="42"/>
        <v>751896166</v>
      </c>
      <c r="P165" s="8">
        <f t="shared" si="42"/>
        <v>751896166</v>
      </c>
      <c r="Q165" s="8">
        <f t="shared" si="42"/>
        <v>751896166</v>
      </c>
      <c r="R165" s="8">
        <f t="shared" si="42"/>
        <v>751896166</v>
      </c>
      <c r="S165" s="8">
        <f t="shared" si="42"/>
        <v>751896166</v>
      </c>
      <c r="T165" s="8">
        <f t="shared" si="42"/>
        <v>751896166</v>
      </c>
      <c r="U165" s="8">
        <f t="shared" si="42"/>
        <v>751896156</v>
      </c>
      <c r="V165" s="23" t="s">
        <v>101</v>
      </c>
      <c r="W165" s="23" t="s">
        <v>146</v>
      </c>
    </row>
    <row r="166" spans="1:23" s="50" customFormat="1" ht="12.75" hidden="1" x14ac:dyDescent="0.25">
      <c r="A166" s="50">
        <v>4</v>
      </c>
      <c r="C166" s="128"/>
      <c r="D166" s="40"/>
      <c r="E166" s="61"/>
      <c r="F166" s="64" t="s">
        <v>281</v>
      </c>
      <c r="G166" s="114" t="s">
        <v>287</v>
      </c>
      <c r="H166" s="160"/>
      <c r="I166" s="8">
        <f t="shared" si="35"/>
        <v>4323677659</v>
      </c>
      <c r="J166" s="10">
        <v>360306472</v>
      </c>
      <c r="K166" s="10">
        <v>360306472</v>
      </c>
      <c r="L166" s="10">
        <v>360306472</v>
      </c>
      <c r="M166" s="10">
        <v>360306472</v>
      </c>
      <c r="N166" s="10">
        <v>360306472</v>
      </c>
      <c r="O166" s="10">
        <v>360306472</v>
      </c>
      <c r="P166" s="10">
        <v>360306472</v>
      </c>
      <c r="Q166" s="10">
        <v>360306472</v>
      </c>
      <c r="R166" s="10">
        <v>360306472</v>
      </c>
      <c r="S166" s="10">
        <v>360306472</v>
      </c>
      <c r="T166" s="10">
        <v>360306472</v>
      </c>
      <c r="U166" s="10">
        <v>360306467</v>
      </c>
      <c r="V166" s="31" t="s">
        <v>101</v>
      </c>
      <c r="W166" s="31" t="s">
        <v>146</v>
      </c>
    </row>
    <row r="167" spans="1:23" s="50" customFormat="1" ht="12.75" hidden="1" x14ac:dyDescent="0.25">
      <c r="A167" s="50">
        <v>4</v>
      </c>
      <c r="C167" s="128"/>
      <c r="D167" s="40"/>
      <c r="E167" s="61"/>
      <c r="F167" s="64" t="s">
        <v>282</v>
      </c>
      <c r="G167" s="114" t="s">
        <v>290</v>
      </c>
      <c r="H167" s="160"/>
      <c r="I167" s="8">
        <f t="shared" si="35"/>
        <v>4207000000</v>
      </c>
      <c r="J167" s="10">
        <v>350583333</v>
      </c>
      <c r="K167" s="10">
        <v>350583333</v>
      </c>
      <c r="L167" s="10">
        <v>350583333</v>
      </c>
      <c r="M167" s="10">
        <v>350583333</v>
      </c>
      <c r="N167" s="10">
        <v>350583333</v>
      </c>
      <c r="O167" s="10">
        <v>350583333</v>
      </c>
      <c r="P167" s="10">
        <v>350583333</v>
      </c>
      <c r="Q167" s="10">
        <v>350583333</v>
      </c>
      <c r="R167" s="10">
        <v>350583333</v>
      </c>
      <c r="S167" s="10">
        <v>350583333</v>
      </c>
      <c r="T167" s="10">
        <v>350583333</v>
      </c>
      <c r="U167" s="10">
        <v>350583337</v>
      </c>
      <c r="V167" s="31" t="s">
        <v>101</v>
      </c>
      <c r="W167" s="31" t="s">
        <v>146</v>
      </c>
    </row>
    <row r="168" spans="1:23" s="50" customFormat="1" ht="12.75" hidden="1" customHeight="1" x14ac:dyDescent="0.25">
      <c r="A168" s="50">
        <v>4</v>
      </c>
      <c r="C168" s="128"/>
      <c r="D168" s="40"/>
      <c r="E168" s="61"/>
      <c r="F168" s="64" t="s">
        <v>283</v>
      </c>
      <c r="G168" s="114" t="s">
        <v>288</v>
      </c>
      <c r="H168" s="160"/>
      <c r="I168" s="8">
        <f t="shared" si="35"/>
        <v>272881870</v>
      </c>
      <c r="J168" s="10">
        <v>22740156</v>
      </c>
      <c r="K168" s="10">
        <v>22740156</v>
      </c>
      <c r="L168" s="10">
        <v>22740156</v>
      </c>
      <c r="M168" s="10">
        <v>22740156</v>
      </c>
      <c r="N168" s="10">
        <v>22740156</v>
      </c>
      <c r="O168" s="10">
        <v>22740156</v>
      </c>
      <c r="P168" s="10">
        <v>22740156</v>
      </c>
      <c r="Q168" s="10">
        <v>22740156</v>
      </c>
      <c r="R168" s="10">
        <v>22740156</v>
      </c>
      <c r="S168" s="10">
        <v>22740156</v>
      </c>
      <c r="T168" s="10">
        <v>22740156</v>
      </c>
      <c r="U168" s="10">
        <v>22740154</v>
      </c>
      <c r="V168" s="31" t="s">
        <v>101</v>
      </c>
      <c r="W168" s="31" t="s">
        <v>146</v>
      </c>
    </row>
    <row r="169" spans="1:23" s="50" customFormat="1" ht="12.75" hidden="1" x14ac:dyDescent="0.25">
      <c r="A169" s="50">
        <v>4</v>
      </c>
      <c r="C169" s="128"/>
      <c r="D169" s="40"/>
      <c r="E169" s="61"/>
      <c r="F169" s="64" t="s">
        <v>284</v>
      </c>
      <c r="G169" s="114" t="s">
        <v>289</v>
      </c>
      <c r="H169" s="160"/>
      <c r="I169" s="8">
        <f t="shared" si="35"/>
        <v>130000000</v>
      </c>
      <c r="J169" s="10">
        <v>0</v>
      </c>
      <c r="K169" s="10">
        <v>0</v>
      </c>
      <c r="L169" s="10">
        <v>13000000</v>
      </c>
      <c r="M169" s="10">
        <v>13000000</v>
      </c>
      <c r="N169" s="10">
        <v>13000000</v>
      </c>
      <c r="O169" s="10">
        <v>13000000</v>
      </c>
      <c r="P169" s="10">
        <v>13000000</v>
      </c>
      <c r="Q169" s="10">
        <v>13000000</v>
      </c>
      <c r="R169" s="10">
        <v>13000000</v>
      </c>
      <c r="S169" s="10">
        <v>13000000</v>
      </c>
      <c r="T169" s="10">
        <v>13000000</v>
      </c>
      <c r="U169" s="10">
        <v>13000000</v>
      </c>
      <c r="V169" s="31" t="s">
        <v>101</v>
      </c>
      <c r="W169" s="31" t="s">
        <v>146</v>
      </c>
    </row>
    <row r="170" spans="1:23" s="50" customFormat="1" ht="12.75" hidden="1" x14ac:dyDescent="0.25">
      <c r="A170" s="50">
        <v>4</v>
      </c>
      <c r="C170" s="128"/>
      <c r="D170" s="40"/>
      <c r="E170" s="61"/>
      <c r="F170" s="54" t="s">
        <v>285</v>
      </c>
      <c r="G170" s="114" t="s">
        <v>295</v>
      </c>
      <c r="H170" s="160"/>
      <c r="I170" s="8">
        <f t="shared" si="35"/>
        <v>59394453</v>
      </c>
      <c r="J170" s="10">
        <v>4949538</v>
      </c>
      <c r="K170" s="10">
        <v>4949538</v>
      </c>
      <c r="L170" s="10">
        <v>4949538</v>
      </c>
      <c r="M170" s="10">
        <v>4949538</v>
      </c>
      <c r="N170" s="10">
        <v>4949538</v>
      </c>
      <c r="O170" s="10">
        <v>4949538</v>
      </c>
      <c r="P170" s="10">
        <v>4949538</v>
      </c>
      <c r="Q170" s="10">
        <v>4949538</v>
      </c>
      <c r="R170" s="10">
        <v>4949538</v>
      </c>
      <c r="S170" s="10">
        <v>4949538</v>
      </c>
      <c r="T170" s="10">
        <v>4949538</v>
      </c>
      <c r="U170" s="10">
        <v>4949535</v>
      </c>
      <c r="V170" s="31" t="s">
        <v>101</v>
      </c>
      <c r="W170" s="31" t="s">
        <v>146</v>
      </c>
    </row>
    <row r="171" spans="1:23" s="50" customFormat="1" ht="12.75" hidden="1" x14ac:dyDescent="0.25">
      <c r="A171" s="50">
        <v>4</v>
      </c>
      <c r="C171" s="128"/>
      <c r="D171" s="40"/>
      <c r="E171" s="61"/>
      <c r="F171" s="54" t="s">
        <v>286</v>
      </c>
      <c r="G171" s="114" t="s">
        <v>296</v>
      </c>
      <c r="H171" s="160"/>
      <c r="I171" s="8">
        <f t="shared" si="35"/>
        <v>3800000</v>
      </c>
      <c r="J171" s="10">
        <v>316667</v>
      </c>
      <c r="K171" s="10">
        <v>316667</v>
      </c>
      <c r="L171" s="10">
        <v>316667</v>
      </c>
      <c r="M171" s="10">
        <v>316667</v>
      </c>
      <c r="N171" s="10">
        <v>316667</v>
      </c>
      <c r="O171" s="10">
        <v>316667</v>
      </c>
      <c r="P171" s="10">
        <v>316667</v>
      </c>
      <c r="Q171" s="10">
        <v>316667</v>
      </c>
      <c r="R171" s="10">
        <v>316667</v>
      </c>
      <c r="S171" s="10">
        <v>316667</v>
      </c>
      <c r="T171" s="10">
        <v>316667</v>
      </c>
      <c r="U171" s="10">
        <v>316663</v>
      </c>
      <c r="V171" s="31" t="s">
        <v>101</v>
      </c>
      <c r="W171" s="31" t="s">
        <v>146</v>
      </c>
    </row>
    <row r="172" spans="1:23" s="50" customFormat="1" ht="25.5" x14ac:dyDescent="0.25">
      <c r="A172" s="50">
        <v>3</v>
      </c>
      <c r="C172" s="128"/>
      <c r="D172" s="38"/>
      <c r="E172" s="78">
        <v>83.001999999999995</v>
      </c>
      <c r="F172" s="99" t="s">
        <v>131</v>
      </c>
      <c r="G172" s="99"/>
      <c r="H172" s="136"/>
      <c r="I172" s="8">
        <f t="shared" si="35"/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  <c r="V172" s="19" t="s">
        <v>291</v>
      </c>
      <c r="W172" s="23" t="s">
        <v>145</v>
      </c>
    </row>
    <row r="173" spans="1:23" s="50" customFormat="1" ht="25.5" x14ac:dyDescent="0.25">
      <c r="A173" s="50">
        <v>3</v>
      </c>
      <c r="C173" s="128"/>
      <c r="D173" s="38"/>
      <c r="E173" s="78">
        <v>83.003</v>
      </c>
      <c r="F173" s="99" t="s">
        <v>132</v>
      </c>
      <c r="G173" s="99"/>
      <c r="H173" s="136"/>
      <c r="I173" s="8">
        <f t="shared" si="35"/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19" t="s">
        <v>291</v>
      </c>
      <c r="W173" s="23" t="s">
        <v>145</v>
      </c>
    </row>
    <row r="174" spans="1:23" s="50" customFormat="1" ht="25.5" x14ac:dyDescent="0.25">
      <c r="A174" s="50">
        <v>3</v>
      </c>
      <c r="C174" s="128"/>
      <c r="D174" s="38"/>
      <c r="E174" s="78">
        <v>83.004000000000005</v>
      </c>
      <c r="F174" s="99" t="s">
        <v>133</v>
      </c>
      <c r="G174" s="99"/>
      <c r="H174" s="136"/>
      <c r="I174" s="8">
        <f t="shared" si="35"/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19" t="s">
        <v>291</v>
      </c>
      <c r="W174" s="23" t="s">
        <v>145</v>
      </c>
    </row>
    <row r="175" spans="1:23" s="50" customFormat="1" ht="14.25" x14ac:dyDescent="0.25">
      <c r="A175" s="50">
        <v>2</v>
      </c>
      <c r="C175" s="127"/>
      <c r="D175" s="35">
        <v>84</v>
      </c>
      <c r="E175" s="91" t="s">
        <v>280</v>
      </c>
      <c r="F175" s="91"/>
      <c r="G175" s="91"/>
      <c r="H175" s="134"/>
      <c r="I175" s="6">
        <f t="shared" si="35"/>
        <v>1417982467</v>
      </c>
      <c r="J175" s="6">
        <f>SUM(J176,J179,J180,J181,J182,J183,J184,J185,J186,J187,J188,J189,J190,J191)</f>
        <v>95766475</v>
      </c>
      <c r="K175" s="6">
        <f t="shared" ref="K175:U175" si="43">SUM(K176,K179,K180,K181,K182,K183,K184,K185,K186,K187,K188,K189,K190,K191)</f>
        <v>114047741</v>
      </c>
      <c r="L175" s="6">
        <f t="shared" si="43"/>
        <v>103459044</v>
      </c>
      <c r="M175" s="6">
        <f t="shared" si="43"/>
        <v>95575751</v>
      </c>
      <c r="N175" s="6">
        <f t="shared" si="43"/>
        <v>105362827</v>
      </c>
      <c r="O175" s="6">
        <f t="shared" si="43"/>
        <v>149440730</v>
      </c>
      <c r="P175" s="6">
        <f t="shared" si="43"/>
        <v>123638912</v>
      </c>
      <c r="Q175" s="6">
        <f t="shared" si="43"/>
        <v>126792390</v>
      </c>
      <c r="R175" s="6">
        <f t="shared" si="43"/>
        <v>110326639</v>
      </c>
      <c r="S175" s="6">
        <f t="shared" si="43"/>
        <v>126929706</v>
      </c>
      <c r="T175" s="6">
        <f t="shared" si="43"/>
        <v>133091818</v>
      </c>
      <c r="U175" s="6">
        <f t="shared" si="43"/>
        <v>133550434</v>
      </c>
      <c r="V175" s="21" t="s">
        <v>101</v>
      </c>
      <c r="W175" s="21" t="s">
        <v>145</v>
      </c>
    </row>
    <row r="176" spans="1:23" ht="15" customHeight="1" x14ac:dyDescent="0.25">
      <c r="A176" s="63">
        <v>3</v>
      </c>
      <c r="B176" s="63"/>
      <c r="C176" s="141"/>
      <c r="D176" s="76"/>
      <c r="E176" s="78">
        <v>84.001000000000005</v>
      </c>
      <c r="F176" s="99" t="s">
        <v>64</v>
      </c>
      <c r="G176" s="99"/>
      <c r="H176" s="136"/>
      <c r="I176" s="8">
        <f t="shared" si="35"/>
        <v>405640833</v>
      </c>
      <c r="J176" s="8">
        <f>+J177+J178</f>
        <v>30337300</v>
      </c>
      <c r="K176" s="8">
        <f t="shared" ref="K176:U176" si="44">+K177+K178</f>
        <v>28910300</v>
      </c>
      <c r="L176" s="8">
        <f t="shared" si="44"/>
        <v>32834880</v>
      </c>
      <c r="M176" s="8">
        <f t="shared" si="44"/>
        <v>32755729</v>
      </c>
      <c r="N176" s="8">
        <f t="shared" si="44"/>
        <v>37969870</v>
      </c>
      <c r="O176" s="8">
        <f t="shared" si="44"/>
        <v>32913755</v>
      </c>
      <c r="P176" s="8">
        <f t="shared" si="44"/>
        <v>35401129</v>
      </c>
      <c r="Q176" s="8">
        <f t="shared" si="44"/>
        <v>32656006</v>
      </c>
      <c r="R176" s="8">
        <f t="shared" si="44"/>
        <v>30993059</v>
      </c>
      <c r="S176" s="8">
        <f t="shared" si="44"/>
        <v>38478617</v>
      </c>
      <c r="T176" s="8">
        <f t="shared" si="44"/>
        <v>36687271</v>
      </c>
      <c r="U176" s="8">
        <f t="shared" si="44"/>
        <v>35702917</v>
      </c>
      <c r="V176" s="23" t="s">
        <v>101</v>
      </c>
      <c r="W176" s="23" t="s">
        <v>145</v>
      </c>
    </row>
    <row r="177" spans="1:23" hidden="1" x14ac:dyDescent="0.25">
      <c r="A177" s="63">
        <v>4</v>
      </c>
      <c r="B177" s="63"/>
      <c r="C177" s="143"/>
      <c r="D177" s="36"/>
      <c r="E177" s="53"/>
      <c r="F177" s="54" t="s">
        <v>272</v>
      </c>
      <c r="G177" s="102" t="s">
        <v>65</v>
      </c>
      <c r="H177" s="159"/>
      <c r="I177" s="10">
        <f t="shared" si="35"/>
        <v>11560488</v>
      </c>
      <c r="J177" s="10">
        <v>753847</v>
      </c>
      <c r="K177" s="10">
        <v>967395</v>
      </c>
      <c r="L177" s="10">
        <v>1597326</v>
      </c>
      <c r="M177" s="10">
        <v>1354813</v>
      </c>
      <c r="N177" s="10">
        <v>1572756</v>
      </c>
      <c r="O177" s="10">
        <v>749805</v>
      </c>
      <c r="P177" s="10">
        <v>436173</v>
      </c>
      <c r="Q177" s="10">
        <v>820334</v>
      </c>
      <c r="R177" s="10">
        <v>838333</v>
      </c>
      <c r="S177" s="10">
        <v>1198424</v>
      </c>
      <c r="T177" s="10">
        <v>705404</v>
      </c>
      <c r="U177" s="10">
        <v>565878</v>
      </c>
      <c r="V177" s="10" t="s">
        <v>101</v>
      </c>
      <c r="W177" s="10" t="s">
        <v>145</v>
      </c>
    </row>
    <row r="178" spans="1:23" hidden="1" x14ac:dyDescent="0.25">
      <c r="A178" s="63">
        <v>4</v>
      </c>
      <c r="B178" s="63"/>
      <c r="C178" s="143"/>
      <c r="D178" s="36"/>
      <c r="E178" s="53"/>
      <c r="F178" s="54" t="s">
        <v>273</v>
      </c>
      <c r="G178" s="102" t="s">
        <v>123</v>
      </c>
      <c r="H178" s="159"/>
      <c r="I178" s="10">
        <f t="shared" si="35"/>
        <v>394080345</v>
      </c>
      <c r="J178" s="10">
        <v>29583453</v>
      </c>
      <c r="K178" s="10">
        <v>27942905</v>
      </c>
      <c r="L178" s="10">
        <v>31237554</v>
      </c>
      <c r="M178" s="10">
        <v>31400916</v>
      </c>
      <c r="N178" s="10">
        <v>36397114</v>
      </c>
      <c r="O178" s="10">
        <v>32163950</v>
      </c>
      <c r="P178" s="10">
        <v>34964956</v>
      </c>
      <c r="Q178" s="10">
        <v>31835672</v>
      </c>
      <c r="R178" s="10">
        <v>30154726</v>
      </c>
      <c r="S178" s="10">
        <v>37280193</v>
      </c>
      <c r="T178" s="10">
        <v>35981867</v>
      </c>
      <c r="U178" s="10">
        <v>35137039</v>
      </c>
      <c r="V178" s="10" t="s">
        <v>101</v>
      </c>
      <c r="W178" s="10" t="s">
        <v>145</v>
      </c>
    </row>
    <row r="179" spans="1:23" ht="15" customHeight="1" x14ac:dyDescent="0.25">
      <c r="A179" s="63">
        <v>3</v>
      </c>
      <c r="B179" s="63"/>
      <c r="C179" s="141"/>
      <c r="D179" s="76"/>
      <c r="E179" s="78">
        <v>84.001999999999995</v>
      </c>
      <c r="F179" s="99" t="s">
        <v>66</v>
      </c>
      <c r="G179" s="99"/>
      <c r="H179" s="136"/>
      <c r="I179" s="8">
        <f t="shared" si="35"/>
        <v>15538290</v>
      </c>
      <c r="J179" s="8">
        <v>1347717</v>
      </c>
      <c r="K179" s="8">
        <v>650991</v>
      </c>
      <c r="L179" s="8">
        <v>1555348</v>
      </c>
      <c r="M179" s="8">
        <v>704664</v>
      </c>
      <c r="N179" s="8">
        <v>1381415</v>
      </c>
      <c r="O179" s="8">
        <v>1531220</v>
      </c>
      <c r="P179" s="8">
        <v>1421566</v>
      </c>
      <c r="Q179" s="8">
        <v>1196759</v>
      </c>
      <c r="R179" s="8">
        <v>1223706</v>
      </c>
      <c r="S179" s="8">
        <v>1501117</v>
      </c>
      <c r="T179" s="8">
        <v>1817817</v>
      </c>
      <c r="U179" s="8">
        <v>1205970</v>
      </c>
      <c r="V179" s="23" t="s">
        <v>101</v>
      </c>
      <c r="W179" s="23" t="s">
        <v>145</v>
      </c>
    </row>
    <row r="180" spans="1:23" s="50" customFormat="1" ht="12.75" customHeight="1" x14ac:dyDescent="0.25">
      <c r="A180" s="50">
        <v>4</v>
      </c>
      <c r="C180" s="128"/>
      <c r="D180" s="36"/>
      <c r="E180" s="78">
        <v>84.003</v>
      </c>
      <c r="F180" s="107" t="s">
        <v>191</v>
      </c>
      <c r="G180" s="107"/>
      <c r="H180" s="156"/>
      <c r="I180" s="8">
        <f t="shared" si="35"/>
        <v>482008500</v>
      </c>
      <c r="J180" s="8">
        <v>45052474</v>
      </c>
      <c r="K180" s="8">
        <v>38451020</v>
      </c>
      <c r="L180" s="8">
        <v>36936667</v>
      </c>
      <c r="M180" s="8">
        <v>37765047</v>
      </c>
      <c r="N180" s="8">
        <v>35447496</v>
      </c>
      <c r="O180" s="8">
        <v>37174098</v>
      </c>
      <c r="P180" s="8">
        <v>38811281</v>
      </c>
      <c r="Q180" s="8">
        <v>39969514</v>
      </c>
      <c r="R180" s="8">
        <v>39596284</v>
      </c>
      <c r="S180" s="8">
        <v>39126006</v>
      </c>
      <c r="T180" s="8">
        <v>46928346</v>
      </c>
      <c r="U180" s="8">
        <v>46750267</v>
      </c>
      <c r="V180" s="25" t="s">
        <v>101</v>
      </c>
      <c r="W180" s="25" t="s">
        <v>145</v>
      </c>
    </row>
    <row r="181" spans="1:23" ht="15" customHeight="1" x14ac:dyDescent="0.25">
      <c r="A181" s="63">
        <v>3</v>
      </c>
      <c r="B181" s="63"/>
      <c r="C181" s="141"/>
      <c r="D181" s="76"/>
      <c r="E181" s="78">
        <v>84.004000000000005</v>
      </c>
      <c r="F181" s="99" t="s">
        <v>67</v>
      </c>
      <c r="G181" s="99"/>
      <c r="H181" s="136"/>
      <c r="I181" s="8">
        <f t="shared" si="35"/>
        <v>4866568</v>
      </c>
      <c r="J181" s="8">
        <v>751936</v>
      </c>
      <c r="K181" s="8">
        <v>396700</v>
      </c>
      <c r="L181" s="8">
        <v>194172</v>
      </c>
      <c r="M181" s="8">
        <v>294193</v>
      </c>
      <c r="N181" s="8">
        <v>511487</v>
      </c>
      <c r="O181" s="8">
        <v>272851</v>
      </c>
      <c r="P181" s="8">
        <v>464460</v>
      </c>
      <c r="Q181" s="8">
        <v>662011</v>
      </c>
      <c r="R181" s="8">
        <v>155352</v>
      </c>
      <c r="S181" s="8">
        <v>392044</v>
      </c>
      <c r="T181" s="8">
        <v>560136</v>
      </c>
      <c r="U181" s="8">
        <v>211226</v>
      </c>
      <c r="V181" s="23" t="s">
        <v>101</v>
      </c>
      <c r="W181" s="23" t="s">
        <v>145</v>
      </c>
    </row>
    <row r="182" spans="1:23" ht="15" customHeight="1" x14ac:dyDescent="0.25">
      <c r="A182" s="63">
        <v>3</v>
      </c>
      <c r="B182" s="63"/>
      <c r="C182" s="141"/>
      <c r="D182" s="76"/>
      <c r="E182" s="78">
        <v>84.004999999999995</v>
      </c>
      <c r="F182" s="99" t="s">
        <v>68</v>
      </c>
      <c r="G182" s="99"/>
      <c r="H182" s="136"/>
      <c r="I182" s="8">
        <f t="shared" si="35"/>
        <v>24071848</v>
      </c>
      <c r="J182" s="8">
        <v>1025237</v>
      </c>
      <c r="K182" s="8">
        <v>1337284</v>
      </c>
      <c r="L182" s="8">
        <v>1476735</v>
      </c>
      <c r="M182" s="8">
        <v>1518499</v>
      </c>
      <c r="N182" s="8">
        <v>2190489</v>
      </c>
      <c r="O182" s="8">
        <v>2038964</v>
      </c>
      <c r="P182" s="8">
        <v>2768599</v>
      </c>
      <c r="Q182" s="8">
        <v>2887461</v>
      </c>
      <c r="R182" s="8">
        <v>3529725</v>
      </c>
      <c r="S182" s="8">
        <v>1794517</v>
      </c>
      <c r="T182" s="8">
        <v>1632701</v>
      </c>
      <c r="U182" s="8">
        <v>1871637</v>
      </c>
      <c r="V182" s="23" t="s">
        <v>101</v>
      </c>
      <c r="W182" s="23" t="s">
        <v>145</v>
      </c>
    </row>
    <row r="183" spans="1:23" ht="15" customHeight="1" x14ac:dyDescent="0.25">
      <c r="A183" s="63">
        <v>3</v>
      </c>
      <c r="B183" s="63"/>
      <c r="C183" s="141"/>
      <c r="D183" s="76"/>
      <c r="E183" s="78">
        <v>84.006</v>
      </c>
      <c r="F183" s="99" t="s">
        <v>124</v>
      </c>
      <c r="G183" s="99"/>
      <c r="H183" s="136"/>
      <c r="I183" s="8">
        <f t="shared" si="35"/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23" t="s">
        <v>101</v>
      </c>
      <c r="W183" s="23" t="s">
        <v>145</v>
      </c>
    </row>
    <row r="184" spans="1:23" x14ac:dyDescent="0.25">
      <c r="A184" s="63">
        <v>3</v>
      </c>
      <c r="B184" s="63"/>
      <c r="C184" s="141"/>
      <c r="D184" s="76"/>
      <c r="E184" s="78">
        <v>84.007000000000005</v>
      </c>
      <c r="F184" s="99" t="s">
        <v>104</v>
      </c>
      <c r="G184" s="99"/>
      <c r="H184" s="136"/>
      <c r="I184" s="8">
        <f t="shared" si="35"/>
        <v>41369763</v>
      </c>
      <c r="J184" s="8">
        <v>3326065</v>
      </c>
      <c r="K184" s="8">
        <v>3601423</v>
      </c>
      <c r="L184" s="8">
        <v>3427684</v>
      </c>
      <c r="M184" s="8">
        <v>3623498</v>
      </c>
      <c r="N184" s="8">
        <v>3159151</v>
      </c>
      <c r="O184" s="8">
        <v>3116634</v>
      </c>
      <c r="P184" s="8">
        <v>2684197</v>
      </c>
      <c r="Q184" s="8">
        <v>3406690</v>
      </c>
      <c r="R184" s="8">
        <v>2033139</v>
      </c>
      <c r="S184" s="8">
        <v>3607450</v>
      </c>
      <c r="T184" s="8">
        <v>3392661</v>
      </c>
      <c r="U184" s="8">
        <v>5991171</v>
      </c>
      <c r="V184" s="23" t="s">
        <v>101</v>
      </c>
      <c r="W184" s="23" t="s">
        <v>145</v>
      </c>
    </row>
    <row r="185" spans="1:23" ht="13.5" customHeight="1" x14ac:dyDescent="0.25">
      <c r="A185" s="63">
        <v>3</v>
      </c>
      <c r="B185" s="63"/>
      <c r="C185" s="141"/>
      <c r="D185" s="76"/>
      <c r="E185" s="78">
        <v>84.007999999999996</v>
      </c>
      <c r="F185" s="99" t="s">
        <v>69</v>
      </c>
      <c r="G185" s="99"/>
      <c r="H185" s="136"/>
      <c r="I185" s="8">
        <f t="shared" si="35"/>
        <v>17940116</v>
      </c>
      <c r="J185" s="8">
        <v>841164</v>
      </c>
      <c r="K185" s="8">
        <v>1226054</v>
      </c>
      <c r="L185" s="8">
        <v>1239359</v>
      </c>
      <c r="M185" s="8">
        <v>886521</v>
      </c>
      <c r="N185" s="8">
        <v>1089512</v>
      </c>
      <c r="O185" s="8">
        <v>1127727</v>
      </c>
      <c r="P185" s="8">
        <v>1393007</v>
      </c>
      <c r="Q185" s="8">
        <v>2393098</v>
      </c>
      <c r="R185" s="8">
        <v>2039312</v>
      </c>
      <c r="S185" s="8">
        <v>2199069</v>
      </c>
      <c r="T185" s="8">
        <v>2039883</v>
      </c>
      <c r="U185" s="8">
        <v>1465410</v>
      </c>
      <c r="V185" s="23" t="s">
        <v>101</v>
      </c>
      <c r="W185" s="23" t="s">
        <v>145</v>
      </c>
    </row>
    <row r="186" spans="1:23" x14ac:dyDescent="0.25">
      <c r="A186" s="63">
        <v>3</v>
      </c>
      <c r="B186" s="63"/>
      <c r="C186" s="141"/>
      <c r="D186" s="76"/>
      <c r="E186" s="78">
        <v>84.009</v>
      </c>
      <c r="F186" s="99" t="s">
        <v>112</v>
      </c>
      <c r="G186" s="99"/>
      <c r="H186" s="136"/>
      <c r="I186" s="8">
        <f t="shared" si="35"/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0</v>
      </c>
      <c r="V186" s="23" t="s">
        <v>101</v>
      </c>
      <c r="W186" s="23" t="s">
        <v>145</v>
      </c>
    </row>
    <row r="187" spans="1:23" ht="27.75" customHeight="1" x14ac:dyDescent="0.25">
      <c r="A187" s="63">
        <v>3</v>
      </c>
      <c r="B187" s="63"/>
      <c r="C187" s="141"/>
      <c r="D187" s="76"/>
      <c r="E187" s="66" t="s">
        <v>274</v>
      </c>
      <c r="F187" s="103" t="s">
        <v>125</v>
      </c>
      <c r="G187" s="103"/>
      <c r="H187" s="154"/>
      <c r="I187" s="8">
        <f t="shared" si="35"/>
        <v>4418993</v>
      </c>
      <c r="J187" s="8">
        <v>796198</v>
      </c>
      <c r="K187" s="8">
        <v>700199</v>
      </c>
      <c r="L187" s="8">
        <v>619798</v>
      </c>
      <c r="M187" s="8">
        <v>207430</v>
      </c>
      <c r="N187" s="8">
        <v>186669</v>
      </c>
      <c r="O187" s="8">
        <v>145573</v>
      </c>
      <c r="P187" s="8">
        <v>465698</v>
      </c>
      <c r="Q187" s="8">
        <v>549447</v>
      </c>
      <c r="R187" s="8">
        <v>163487</v>
      </c>
      <c r="S187" s="8">
        <v>158875</v>
      </c>
      <c r="T187" s="8">
        <v>186273</v>
      </c>
      <c r="U187" s="8">
        <v>239346</v>
      </c>
      <c r="V187" s="23" t="s">
        <v>101</v>
      </c>
      <c r="W187" s="23" t="s">
        <v>145</v>
      </c>
    </row>
    <row r="188" spans="1:23" ht="24" customHeight="1" x14ac:dyDescent="0.25">
      <c r="A188" s="63">
        <v>3</v>
      </c>
      <c r="B188" s="63"/>
      <c r="C188" s="141"/>
      <c r="D188" s="76"/>
      <c r="E188" s="78">
        <v>84.010999999999996</v>
      </c>
      <c r="F188" s="103" t="s">
        <v>71</v>
      </c>
      <c r="G188" s="103"/>
      <c r="H188" s="154"/>
      <c r="I188" s="8">
        <f t="shared" si="35"/>
        <v>99760812</v>
      </c>
      <c r="J188" s="8">
        <v>5283482</v>
      </c>
      <c r="K188" s="8">
        <v>4223980</v>
      </c>
      <c r="L188" s="8">
        <v>4623756</v>
      </c>
      <c r="M188" s="8">
        <v>3209578</v>
      </c>
      <c r="N188" s="8">
        <v>10033013</v>
      </c>
      <c r="O188" s="8">
        <v>11960955</v>
      </c>
      <c r="P188" s="8">
        <v>10200517</v>
      </c>
      <c r="Q188" s="8">
        <v>9636280</v>
      </c>
      <c r="R188" s="8">
        <v>8623257</v>
      </c>
      <c r="S188" s="8">
        <v>11703787</v>
      </c>
      <c r="T188" s="8">
        <v>12272591</v>
      </c>
      <c r="U188" s="8">
        <v>7989616</v>
      </c>
      <c r="V188" s="23" t="s">
        <v>101</v>
      </c>
      <c r="W188" s="23" t="s">
        <v>145</v>
      </c>
    </row>
    <row r="189" spans="1:23" x14ac:dyDescent="0.25">
      <c r="A189" s="63">
        <v>3</v>
      </c>
      <c r="B189" s="63"/>
      <c r="C189" s="141"/>
      <c r="D189" s="76"/>
      <c r="E189" s="78">
        <v>84.012</v>
      </c>
      <c r="F189" s="103" t="s">
        <v>70</v>
      </c>
      <c r="G189" s="103"/>
      <c r="H189" s="154"/>
      <c r="I189" s="8">
        <f t="shared" si="35"/>
        <v>213941991</v>
      </c>
      <c r="J189" s="8">
        <v>7004902</v>
      </c>
      <c r="K189" s="8">
        <v>22889569</v>
      </c>
      <c r="L189" s="8">
        <v>17528193</v>
      </c>
      <c r="M189" s="8">
        <v>11914265</v>
      </c>
      <c r="N189" s="8">
        <v>6469743</v>
      </c>
      <c r="O189" s="8">
        <v>35901596</v>
      </c>
      <c r="P189" s="8">
        <v>9970520</v>
      </c>
      <c r="Q189" s="8">
        <v>23235311</v>
      </c>
      <c r="R189" s="8">
        <v>13566525</v>
      </c>
      <c r="S189" s="8">
        <v>24152075</v>
      </c>
      <c r="T189" s="8">
        <v>13425211</v>
      </c>
      <c r="U189" s="8">
        <v>27884081</v>
      </c>
      <c r="V189" s="23" t="s">
        <v>101</v>
      </c>
      <c r="W189" s="23" t="s">
        <v>145</v>
      </c>
    </row>
    <row r="190" spans="1:23" x14ac:dyDescent="0.25">
      <c r="A190" s="63">
        <v>3</v>
      </c>
      <c r="B190" s="63"/>
      <c r="C190" s="141"/>
      <c r="D190" s="76"/>
      <c r="E190" s="78">
        <v>84.013000000000005</v>
      </c>
      <c r="F190" s="103" t="s">
        <v>72</v>
      </c>
      <c r="G190" s="103"/>
      <c r="H190" s="154"/>
      <c r="I190" s="8">
        <f t="shared" si="35"/>
        <v>108424753</v>
      </c>
      <c r="J190" s="8">
        <v>0</v>
      </c>
      <c r="K190" s="8">
        <v>11660221</v>
      </c>
      <c r="L190" s="8">
        <v>3022452</v>
      </c>
      <c r="M190" s="8">
        <v>2696327</v>
      </c>
      <c r="N190" s="8">
        <v>6923982</v>
      </c>
      <c r="O190" s="8">
        <v>23257357</v>
      </c>
      <c r="P190" s="8">
        <v>20057938</v>
      </c>
      <c r="Q190" s="8">
        <v>10199813</v>
      </c>
      <c r="R190" s="8">
        <v>8402793</v>
      </c>
      <c r="S190" s="8">
        <v>3816149</v>
      </c>
      <c r="T190" s="8">
        <v>14148928</v>
      </c>
      <c r="U190" s="8">
        <v>4238793</v>
      </c>
      <c r="V190" s="23" t="s">
        <v>101</v>
      </c>
      <c r="W190" s="23" t="s">
        <v>145</v>
      </c>
    </row>
    <row r="191" spans="1:23" ht="15" customHeight="1" x14ac:dyDescent="0.25">
      <c r="A191" s="63">
        <v>3</v>
      </c>
      <c r="B191" s="63"/>
      <c r="C191" s="141"/>
      <c r="D191" s="76"/>
      <c r="E191" s="78">
        <v>84.013999999999996</v>
      </c>
      <c r="F191" s="99" t="s">
        <v>136</v>
      </c>
      <c r="G191" s="99"/>
      <c r="H191" s="136"/>
      <c r="I191" s="8">
        <f t="shared" si="35"/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23" t="s">
        <v>101</v>
      </c>
      <c r="W191" s="23" t="s">
        <v>145</v>
      </c>
    </row>
    <row r="192" spans="1:23" ht="15" customHeight="1" x14ac:dyDescent="0.25">
      <c r="A192" s="63">
        <v>2</v>
      </c>
      <c r="B192" s="63"/>
      <c r="C192" s="127"/>
      <c r="D192" s="35">
        <v>85</v>
      </c>
      <c r="E192" s="91" t="s">
        <v>193</v>
      </c>
      <c r="F192" s="91"/>
      <c r="G192" s="91"/>
      <c r="H192" s="134"/>
      <c r="I192" s="6">
        <f t="shared" si="35"/>
        <v>75679112</v>
      </c>
      <c r="J192" s="6">
        <f>+J193</f>
        <v>6306593</v>
      </c>
      <c r="K192" s="6">
        <f t="shared" ref="K192:U192" si="45">+K193</f>
        <v>6306593</v>
      </c>
      <c r="L192" s="6">
        <f t="shared" si="45"/>
        <v>6306593</v>
      </c>
      <c r="M192" s="6">
        <f t="shared" si="45"/>
        <v>6306593</v>
      </c>
      <c r="N192" s="6">
        <f t="shared" si="45"/>
        <v>6306593</v>
      </c>
      <c r="O192" s="6">
        <f t="shared" si="45"/>
        <v>6306593</v>
      </c>
      <c r="P192" s="6">
        <f t="shared" si="45"/>
        <v>6306593</v>
      </c>
      <c r="Q192" s="6">
        <f t="shared" si="45"/>
        <v>6306593</v>
      </c>
      <c r="R192" s="6">
        <f t="shared" si="45"/>
        <v>6306593</v>
      </c>
      <c r="S192" s="6">
        <f t="shared" si="45"/>
        <v>6306593</v>
      </c>
      <c r="T192" s="6">
        <f t="shared" si="45"/>
        <v>6306593</v>
      </c>
      <c r="U192" s="6">
        <f t="shared" si="45"/>
        <v>6306589</v>
      </c>
      <c r="V192" s="21" t="s">
        <v>101</v>
      </c>
      <c r="W192" s="21" t="s">
        <v>146</v>
      </c>
    </row>
    <row r="193" spans="1:23" ht="26.25" customHeight="1" x14ac:dyDescent="0.25">
      <c r="A193" s="63">
        <v>3</v>
      </c>
      <c r="B193" s="63"/>
      <c r="C193" s="141"/>
      <c r="D193" s="38"/>
      <c r="E193" s="49">
        <v>85.001000000000005</v>
      </c>
      <c r="F193" s="92" t="s">
        <v>117</v>
      </c>
      <c r="G193" s="92"/>
      <c r="H193" s="126"/>
      <c r="I193" s="8">
        <f t="shared" si="35"/>
        <v>75679112</v>
      </c>
      <c r="J193" s="8">
        <v>6306593</v>
      </c>
      <c r="K193" s="8">
        <v>6306593</v>
      </c>
      <c r="L193" s="8">
        <v>6306593</v>
      </c>
      <c r="M193" s="8">
        <v>6306593</v>
      </c>
      <c r="N193" s="8">
        <v>6306593</v>
      </c>
      <c r="O193" s="8">
        <v>6306593</v>
      </c>
      <c r="P193" s="8">
        <v>6306593</v>
      </c>
      <c r="Q193" s="8">
        <v>6306593</v>
      </c>
      <c r="R193" s="8">
        <v>6306593</v>
      </c>
      <c r="S193" s="8">
        <v>6306593</v>
      </c>
      <c r="T193" s="8">
        <v>6306593</v>
      </c>
      <c r="U193" s="8">
        <v>6306589</v>
      </c>
      <c r="V193" s="23" t="s">
        <v>101</v>
      </c>
      <c r="W193" s="23" t="s">
        <v>146</v>
      </c>
    </row>
    <row r="194" spans="1:23" s="46" customFormat="1" ht="32.25" customHeight="1" x14ac:dyDescent="0.25">
      <c r="A194" s="46">
        <v>1</v>
      </c>
      <c r="C194" s="161">
        <v>9</v>
      </c>
      <c r="D194" s="105" t="s">
        <v>199</v>
      </c>
      <c r="E194" s="105"/>
      <c r="F194" s="105"/>
      <c r="G194" s="105"/>
      <c r="H194" s="155"/>
      <c r="I194" s="4">
        <f t="shared" si="35"/>
        <v>0</v>
      </c>
      <c r="J194" s="4">
        <f t="shared" ref="J194:U194" si="46">SUM(J195:J201)</f>
        <v>0</v>
      </c>
      <c r="K194" s="4">
        <f t="shared" si="46"/>
        <v>0</v>
      </c>
      <c r="L194" s="4">
        <f t="shared" si="46"/>
        <v>0</v>
      </c>
      <c r="M194" s="4">
        <f t="shared" si="46"/>
        <v>0</v>
      </c>
      <c r="N194" s="4">
        <f t="shared" si="46"/>
        <v>0</v>
      </c>
      <c r="O194" s="4">
        <f t="shared" si="46"/>
        <v>0</v>
      </c>
      <c r="P194" s="4">
        <f t="shared" si="46"/>
        <v>0</v>
      </c>
      <c r="Q194" s="4">
        <f t="shared" si="46"/>
        <v>0</v>
      </c>
      <c r="R194" s="4">
        <f t="shared" si="46"/>
        <v>0</v>
      </c>
      <c r="S194" s="4">
        <f t="shared" si="46"/>
        <v>0</v>
      </c>
      <c r="T194" s="4">
        <f t="shared" si="46"/>
        <v>0</v>
      </c>
      <c r="U194" s="5">
        <f t="shared" si="46"/>
        <v>0</v>
      </c>
      <c r="V194" s="30" t="s">
        <v>291</v>
      </c>
      <c r="W194" s="30" t="s">
        <v>145</v>
      </c>
    </row>
    <row r="195" spans="1:23" ht="32.25" customHeight="1" x14ac:dyDescent="0.25">
      <c r="A195" s="50">
        <v>2</v>
      </c>
      <c r="B195" s="50"/>
      <c r="C195" s="138"/>
      <c r="D195" s="71">
        <v>91</v>
      </c>
      <c r="E195" s="104" t="s">
        <v>194</v>
      </c>
      <c r="F195" s="104"/>
      <c r="G195" s="104"/>
      <c r="H195" s="162"/>
      <c r="I195" s="6">
        <f t="shared" si="35"/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17" t="s">
        <v>291</v>
      </c>
      <c r="W195" s="17" t="s">
        <v>145</v>
      </c>
    </row>
    <row r="196" spans="1:23" ht="32.25" customHeight="1" x14ac:dyDescent="0.25">
      <c r="A196" s="50">
        <v>2</v>
      </c>
      <c r="B196" s="50"/>
      <c r="C196" s="138"/>
      <c r="D196" s="71">
        <v>92</v>
      </c>
      <c r="E196" s="104" t="s">
        <v>195</v>
      </c>
      <c r="F196" s="104"/>
      <c r="G196" s="104"/>
      <c r="H196" s="162"/>
      <c r="I196" s="6">
        <f t="shared" si="35"/>
        <v>0</v>
      </c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17" t="s">
        <v>291</v>
      </c>
      <c r="W196" s="17" t="s">
        <v>145</v>
      </c>
    </row>
    <row r="197" spans="1:23" ht="32.25" customHeight="1" x14ac:dyDescent="0.25">
      <c r="A197" s="50">
        <v>2</v>
      </c>
      <c r="B197" s="50"/>
      <c r="C197" s="138"/>
      <c r="D197" s="71">
        <v>93</v>
      </c>
      <c r="E197" s="117" t="s">
        <v>94</v>
      </c>
      <c r="F197" s="117"/>
      <c r="G197" s="117"/>
      <c r="H197" s="163"/>
      <c r="I197" s="6">
        <f t="shared" si="35"/>
        <v>0</v>
      </c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17" t="s">
        <v>291</v>
      </c>
      <c r="W197" s="17" t="s">
        <v>145</v>
      </c>
    </row>
    <row r="198" spans="1:23" ht="32.25" customHeight="1" x14ac:dyDescent="0.25">
      <c r="A198" s="50">
        <v>2</v>
      </c>
      <c r="B198" s="50"/>
      <c r="C198" s="138"/>
      <c r="D198" s="71">
        <v>94</v>
      </c>
      <c r="E198" s="104" t="s">
        <v>196</v>
      </c>
      <c r="F198" s="104"/>
      <c r="G198" s="104"/>
      <c r="H198" s="162"/>
      <c r="I198" s="6">
        <f t="shared" si="35"/>
        <v>0</v>
      </c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17" t="s">
        <v>291</v>
      </c>
      <c r="W198" s="17" t="s">
        <v>145</v>
      </c>
    </row>
    <row r="199" spans="1:23" ht="32.25" customHeight="1" x14ac:dyDescent="0.25">
      <c r="A199" s="50">
        <v>2</v>
      </c>
      <c r="B199" s="50"/>
      <c r="C199" s="138"/>
      <c r="D199" s="71">
        <v>95</v>
      </c>
      <c r="E199" s="117" t="s">
        <v>95</v>
      </c>
      <c r="F199" s="117"/>
      <c r="G199" s="117"/>
      <c r="H199" s="163"/>
      <c r="I199" s="6">
        <f t="shared" si="35"/>
        <v>0</v>
      </c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17" t="s">
        <v>291</v>
      </c>
      <c r="W199" s="17" t="s">
        <v>145</v>
      </c>
    </row>
    <row r="200" spans="1:23" ht="32.25" customHeight="1" x14ac:dyDescent="0.25">
      <c r="A200" s="50">
        <v>2</v>
      </c>
      <c r="B200" s="50"/>
      <c r="C200" s="127"/>
      <c r="D200" s="71">
        <v>96</v>
      </c>
      <c r="E200" s="104" t="s">
        <v>197</v>
      </c>
      <c r="F200" s="104"/>
      <c r="G200" s="104"/>
      <c r="H200" s="162"/>
      <c r="I200" s="6">
        <f t="shared" ref="I200:I205" si="47">SUM(J200:U200)</f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17" t="s">
        <v>291</v>
      </c>
      <c r="W200" s="17" t="s">
        <v>145</v>
      </c>
    </row>
    <row r="201" spans="1:23" ht="32.25" customHeight="1" x14ac:dyDescent="0.25">
      <c r="A201" s="50">
        <v>2</v>
      </c>
      <c r="B201" s="50"/>
      <c r="C201" s="127"/>
      <c r="D201" s="71">
        <v>97</v>
      </c>
      <c r="E201" s="104" t="s">
        <v>198</v>
      </c>
      <c r="F201" s="104"/>
      <c r="G201" s="104"/>
      <c r="H201" s="162"/>
      <c r="I201" s="6">
        <f t="shared" si="47"/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17" t="s">
        <v>291</v>
      </c>
      <c r="W201" s="17" t="s">
        <v>145</v>
      </c>
    </row>
    <row r="202" spans="1:23" s="46" customFormat="1" ht="15.75" x14ac:dyDescent="0.25">
      <c r="A202" s="46">
        <v>1</v>
      </c>
      <c r="C202" s="161">
        <v>0</v>
      </c>
      <c r="D202" s="101" t="s">
        <v>200</v>
      </c>
      <c r="E202" s="101"/>
      <c r="F202" s="101"/>
      <c r="G202" s="101"/>
      <c r="H202" s="149"/>
      <c r="I202" s="4">
        <f t="shared" si="47"/>
        <v>0</v>
      </c>
      <c r="J202" s="4">
        <f>SUM(J203:J205)</f>
        <v>0</v>
      </c>
      <c r="K202" s="4">
        <f t="shared" ref="K202:U202" si="48">SUM(K203:K205)</f>
        <v>0</v>
      </c>
      <c r="L202" s="4">
        <f t="shared" si="48"/>
        <v>0</v>
      </c>
      <c r="M202" s="4">
        <f t="shared" si="48"/>
        <v>0</v>
      </c>
      <c r="N202" s="4">
        <f t="shared" si="48"/>
        <v>0</v>
      </c>
      <c r="O202" s="4">
        <f t="shared" si="48"/>
        <v>0</v>
      </c>
      <c r="P202" s="4">
        <f t="shared" si="48"/>
        <v>0</v>
      </c>
      <c r="Q202" s="4">
        <f t="shared" si="48"/>
        <v>0</v>
      </c>
      <c r="R202" s="4">
        <f t="shared" si="48"/>
        <v>0</v>
      </c>
      <c r="S202" s="4">
        <f t="shared" si="48"/>
        <v>0</v>
      </c>
      <c r="T202" s="4">
        <f t="shared" si="48"/>
        <v>0</v>
      </c>
      <c r="U202" s="4">
        <f t="shared" si="48"/>
        <v>0</v>
      </c>
      <c r="V202" s="29"/>
      <c r="W202" s="29" t="s">
        <v>145</v>
      </c>
    </row>
    <row r="203" spans="1:23" x14ac:dyDescent="0.25">
      <c r="A203" s="50">
        <v>2</v>
      </c>
      <c r="B203" s="50"/>
      <c r="C203" s="127"/>
      <c r="D203" s="41" t="s">
        <v>201</v>
      </c>
      <c r="E203" s="32" t="s">
        <v>96</v>
      </c>
      <c r="F203" s="47"/>
      <c r="G203" s="47"/>
      <c r="H203" s="164"/>
      <c r="I203" s="6">
        <f t="shared" si="47"/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21" t="s">
        <v>276</v>
      </c>
      <c r="W203" s="21" t="s">
        <v>145</v>
      </c>
    </row>
    <row r="204" spans="1:23" x14ac:dyDescent="0.25">
      <c r="A204" s="50">
        <v>2</v>
      </c>
      <c r="B204" s="50"/>
      <c r="C204" s="127"/>
      <c r="D204" s="41" t="s">
        <v>202</v>
      </c>
      <c r="E204" s="32" t="s">
        <v>97</v>
      </c>
      <c r="F204" s="47"/>
      <c r="G204" s="47"/>
      <c r="H204" s="164"/>
      <c r="I204" s="6">
        <f t="shared" si="47"/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24" t="s">
        <v>292</v>
      </c>
      <c r="W204" s="21" t="s">
        <v>145</v>
      </c>
    </row>
    <row r="205" spans="1:23" x14ac:dyDescent="0.25">
      <c r="A205" s="50">
        <v>2</v>
      </c>
      <c r="B205" s="50"/>
      <c r="C205" s="127"/>
      <c r="D205" s="41" t="s">
        <v>203</v>
      </c>
      <c r="E205" s="32" t="s">
        <v>204</v>
      </c>
      <c r="F205" s="47"/>
      <c r="G205" s="47"/>
      <c r="H205" s="164"/>
      <c r="I205" s="6">
        <f t="shared" si="47"/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21" t="s">
        <v>276</v>
      </c>
      <c r="W205" s="21" t="s">
        <v>145</v>
      </c>
    </row>
  </sheetData>
  <mergeCells count="195">
    <mergeCell ref="C2:V2"/>
    <mergeCell ref="E197:H197"/>
    <mergeCell ref="E199:H199"/>
    <mergeCell ref="E27:H27"/>
    <mergeCell ref="E28:H28"/>
    <mergeCell ref="E29:H29"/>
    <mergeCell ref="E31:H31"/>
    <mergeCell ref="E24:H24"/>
    <mergeCell ref="E9:H9"/>
    <mergeCell ref="E11:H11"/>
    <mergeCell ref="E17:H17"/>
    <mergeCell ref="E19:H19"/>
    <mergeCell ref="E33:H33"/>
    <mergeCell ref="E37:H37"/>
    <mergeCell ref="E38:H38"/>
    <mergeCell ref="E95:H95"/>
    <mergeCell ref="E96:H96"/>
    <mergeCell ref="D101:H101"/>
    <mergeCell ref="E102:H102"/>
    <mergeCell ref="E110:H110"/>
    <mergeCell ref="D112:H112"/>
    <mergeCell ref="E113:H113"/>
    <mergeCell ref="E119:H119"/>
    <mergeCell ref="E120:H120"/>
    <mergeCell ref="G90:H90"/>
    <mergeCell ref="G91:H91"/>
    <mergeCell ref="G55:H55"/>
    <mergeCell ref="E144:H144"/>
    <mergeCell ref="D122:H122"/>
    <mergeCell ref="G168:H168"/>
    <mergeCell ref="G166:H166"/>
    <mergeCell ref="G167:H167"/>
    <mergeCell ref="G169:H169"/>
    <mergeCell ref="G170:H170"/>
    <mergeCell ref="G76:H76"/>
    <mergeCell ref="G62:H62"/>
    <mergeCell ref="G82:H82"/>
    <mergeCell ref="G85:H85"/>
    <mergeCell ref="G86:H86"/>
    <mergeCell ref="F103:H103"/>
    <mergeCell ref="G87:H87"/>
    <mergeCell ref="G88:H88"/>
    <mergeCell ref="G89:H89"/>
    <mergeCell ref="G77:H77"/>
    <mergeCell ref="G60:H60"/>
    <mergeCell ref="G78:H78"/>
    <mergeCell ref="G79:H79"/>
    <mergeCell ref="G80:H80"/>
    <mergeCell ref="G81:H81"/>
    <mergeCell ref="G171:H171"/>
    <mergeCell ref="E129:H129"/>
    <mergeCell ref="E130:H130"/>
    <mergeCell ref="E131:H131"/>
    <mergeCell ref="D132:H132"/>
    <mergeCell ref="F140:H140"/>
    <mergeCell ref="F145:H145"/>
    <mergeCell ref="F107:H107"/>
    <mergeCell ref="F163:H163"/>
    <mergeCell ref="F109:H109"/>
    <mergeCell ref="G158:H158"/>
    <mergeCell ref="F139:H139"/>
    <mergeCell ref="F137:H137"/>
    <mergeCell ref="E164:H164"/>
    <mergeCell ref="F151:H151"/>
    <mergeCell ref="G152:H152"/>
    <mergeCell ref="G153:H153"/>
    <mergeCell ref="F154:H154"/>
    <mergeCell ref="F155:H155"/>
    <mergeCell ref="G156:H156"/>
    <mergeCell ref="F141:H141"/>
    <mergeCell ref="F159:H159"/>
    <mergeCell ref="E128:H128"/>
    <mergeCell ref="G92:H92"/>
    <mergeCell ref="F98:H98"/>
    <mergeCell ref="F93:H93"/>
    <mergeCell ref="F52:H52"/>
    <mergeCell ref="F51:H51"/>
    <mergeCell ref="F117:H117"/>
    <mergeCell ref="G104:H104"/>
    <mergeCell ref="G105:H105"/>
    <mergeCell ref="G157:H157"/>
    <mergeCell ref="F108:H108"/>
    <mergeCell ref="E111:H111"/>
    <mergeCell ref="G115:H115"/>
    <mergeCell ref="G116:H116"/>
    <mergeCell ref="E121:H121"/>
    <mergeCell ref="E123:H123"/>
    <mergeCell ref="E124:H124"/>
    <mergeCell ref="F118:H118"/>
    <mergeCell ref="G94:H94"/>
    <mergeCell ref="F97:H97"/>
    <mergeCell ref="F99:H99"/>
    <mergeCell ref="E100:H100"/>
    <mergeCell ref="E127:H127"/>
    <mergeCell ref="G67:H67"/>
    <mergeCell ref="F106:H106"/>
    <mergeCell ref="D194:H194"/>
    <mergeCell ref="E195:H195"/>
    <mergeCell ref="F165:H165"/>
    <mergeCell ref="F114:H114"/>
    <mergeCell ref="G160:H160"/>
    <mergeCell ref="G161:H161"/>
    <mergeCell ref="F162:H162"/>
    <mergeCell ref="G146:H146"/>
    <mergeCell ref="G147:H147"/>
    <mergeCell ref="G148:H148"/>
    <mergeCell ref="G149:H149"/>
    <mergeCell ref="F150:H150"/>
    <mergeCell ref="F138:H138"/>
    <mergeCell ref="F143:H143"/>
    <mergeCell ref="F142:H142"/>
    <mergeCell ref="F179:H179"/>
    <mergeCell ref="F183:H183"/>
    <mergeCell ref="E125:H125"/>
    <mergeCell ref="E133:H133"/>
    <mergeCell ref="F134:H134"/>
    <mergeCell ref="F135:H135"/>
    <mergeCell ref="F136:H136"/>
    <mergeCell ref="E126:H126"/>
    <mergeCell ref="F180:H180"/>
    <mergeCell ref="D202:H202"/>
    <mergeCell ref="F172:H172"/>
    <mergeCell ref="F173:H173"/>
    <mergeCell ref="F174:H174"/>
    <mergeCell ref="G177:H177"/>
    <mergeCell ref="G178:H178"/>
    <mergeCell ref="E175:H175"/>
    <mergeCell ref="F176:H176"/>
    <mergeCell ref="F181:H181"/>
    <mergeCell ref="F185:H185"/>
    <mergeCell ref="F186:H186"/>
    <mergeCell ref="F188:H188"/>
    <mergeCell ref="F189:H189"/>
    <mergeCell ref="F190:H190"/>
    <mergeCell ref="F187:H187"/>
    <mergeCell ref="F191:H191"/>
    <mergeCell ref="E192:H192"/>
    <mergeCell ref="F193:H193"/>
    <mergeCell ref="E196:H196"/>
    <mergeCell ref="E198:H198"/>
    <mergeCell ref="E200:H200"/>
    <mergeCell ref="E201:H201"/>
    <mergeCell ref="F182:H182"/>
    <mergeCell ref="F184:H184"/>
    <mergeCell ref="G83:H83"/>
    <mergeCell ref="G61:H61"/>
    <mergeCell ref="G84:H84"/>
    <mergeCell ref="G73:H73"/>
    <mergeCell ref="G58:H58"/>
    <mergeCell ref="G59:H59"/>
    <mergeCell ref="G50:H50"/>
    <mergeCell ref="G41:H41"/>
    <mergeCell ref="G47:H47"/>
    <mergeCell ref="G45:H45"/>
    <mergeCell ref="G48:H48"/>
    <mergeCell ref="G54:H54"/>
    <mergeCell ref="G68:H68"/>
    <mergeCell ref="G53:H53"/>
    <mergeCell ref="G70:H70"/>
    <mergeCell ref="G71:H71"/>
    <mergeCell ref="G72:H72"/>
    <mergeCell ref="G74:H74"/>
    <mergeCell ref="G75:H75"/>
    <mergeCell ref="G64:H64"/>
    <mergeCell ref="G65:H65"/>
    <mergeCell ref="G66:H66"/>
    <mergeCell ref="G63:H63"/>
    <mergeCell ref="G69:H69"/>
    <mergeCell ref="G40:H40"/>
    <mergeCell ref="G44:H44"/>
    <mergeCell ref="G49:H49"/>
    <mergeCell ref="G46:H46"/>
    <mergeCell ref="E25:H25"/>
    <mergeCell ref="G56:H56"/>
    <mergeCell ref="G57:H57"/>
    <mergeCell ref="F39:H39"/>
    <mergeCell ref="F23:H23"/>
    <mergeCell ref="E36:H36"/>
    <mergeCell ref="F22:H22"/>
    <mergeCell ref="C3:V3"/>
    <mergeCell ref="C4:V4"/>
    <mergeCell ref="C5:V5"/>
    <mergeCell ref="C6:H6"/>
    <mergeCell ref="E30:H30"/>
    <mergeCell ref="E34:H34"/>
    <mergeCell ref="F18:H18"/>
    <mergeCell ref="E20:H20"/>
    <mergeCell ref="F10:H10"/>
    <mergeCell ref="F12:H12"/>
    <mergeCell ref="F13:H13"/>
    <mergeCell ref="E14:H14"/>
    <mergeCell ref="F15:H15"/>
    <mergeCell ref="E16:H16"/>
    <mergeCell ref="F21:H21"/>
    <mergeCell ref="C7:H7"/>
  </mergeCells>
  <printOptions horizontalCentered="1"/>
  <pageMargins left="0.70866141732283472" right="0.27559055118110237" top="0.47244094488188981" bottom="0.47244094488188981" header="0.31496062992125984" footer="0.15748031496062992"/>
  <pageSetup paperSize="5" scale="49" fitToHeight="4" orientation="landscape" r:id="rId1"/>
  <headerFooter>
    <oddHeader xml:space="preserve">&amp;R&amp;"Humnst777 Cn BT,Normal"&amp;12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LIE 2019</vt:lpstr>
      <vt:lpstr>'Calendario LIE 2019'!Títulos_a_imprimir</vt:lpstr>
    </vt:vector>
  </TitlesOfParts>
  <Company>sfa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sfa</dc:creator>
  <cp:lastModifiedBy>sfa</cp:lastModifiedBy>
  <cp:lastPrinted>2019-01-04T20:25:41Z</cp:lastPrinted>
  <dcterms:created xsi:type="dcterms:W3CDTF">2015-08-10T14:55:02Z</dcterms:created>
  <dcterms:modified xsi:type="dcterms:W3CDTF">2019-01-04T20:26:22Z</dcterms:modified>
</cp:coreProperties>
</file>